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y\Documents\TERCER TRIMESTRE\INFORMACIÓN DISCIPLINA FINANCIERA\"/>
    </mc:Choice>
  </mc:AlternateContent>
  <bookViews>
    <workbookView xWindow="0" yWindow="0" windowWidth="28770" windowHeight="12360" firstSheet="3" activeTab="9"/>
  </bookViews>
  <sheets>
    <sheet name="F4_BP" sheetId="1" r:id="rId1"/>
    <sheet name="F5_EAID" sheetId="2" r:id="rId2"/>
    <sheet name="F1_ESF" sheetId="3" r:id="rId3"/>
    <sheet name="F2_IADPOP" sheetId="4" r:id="rId4"/>
    <sheet name="F3_IAODF" sheetId="5" r:id="rId5"/>
    <sheet name="Hoja1" sheetId="6" r:id="rId6"/>
    <sheet name="F6b_EAEPED_CA" sheetId="7" r:id="rId7"/>
    <sheet name="F6d_EAEPED_CF" sheetId="8" r:id="rId8"/>
    <sheet name="F6a_EAEPED_COG" sheetId="9" r:id="rId9"/>
    <sheet name="F6d_EAEPED_CSP" sheetId="10" r:id="rId10"/>
  </sheets>
  <definedNames>
    <definedName name="_xlnm.Print_Titles" localSheetId="2">F1_ESF!$2:$5</definedName>
    <definedName name="_xlnm.Print_Titles" localSheetId="1">F5_EAID!$2:$8</definedName>
    <definedName name="_xlnm.Print_Titles" localSheetId="8">F6a_EAEPED_COG!$2:$9</definedName>
    <definedName name="_xlnm.Print_Titles" localSheetId="7">F6d_EAEPED_CF!$2:$9</definedName>
  </definedNames>
  <calcPr calcId="162913"/>
</workbook>
</file>

<file path=xl/calcChain.xml><?xml version="1.0" encoding="utf-8"?>
<calcChain xmlns="http://schemas.openxmlformats.org/spreadsheetml/2006/main">
  <c r="H32" i="10" l="1"/>
  <c r="G32" i="10"/>
  <c r="F32" i="10"/>
  <c r="E32" i="10"/>
  <c r="D32" i="10"/>
  <c r="C32" i="10"/>
  <c r="E31" i="10"/>
  <c r="H31" i="10" s="1"/>
  <c r="E30" i="10"/>
  <c r="H30" i="10" s="1"/>
  <c r="E29" i="10"/>
  <c r="H29" i="10" s="1"/>
  <c r="G28" i="10"/>
  <c r="F28" i="10"/>
  <c r="E28" i="10"/>
  <c r="H28" i="10" s="1"/>
  <c r="D28" i="10"/>
  <c r="C28" i="10"/>
  <c r="E27" i="10"/>
  <c r="H27" i="10" s="1"/>
  <c r="E26" i="10"/>
  <c r="H26" i="10" s="1"/>
  <c r="E25" i="10"/>
  <c r="H25" i="10" s="1"/>
  <c r="G24" i="10"/>
  <c r="F24" i="10"/>
  <c r="E24" i="10"/>
  <c r="H24" i="10" s="1"/>
  <c r="D24" i="10"/>
  <c r="C24" i="10"/>
  <c r="E23" i="10"/>
  <c r="H23" i="10" s="1"/>
  <c r="E19" i="10"/>
  <c r="H19" i="10" s="1"/>
  <c r="E18" i="10"/>
  <c r="E16" i="10" s="1"/>
  <c r="H16" i="10" s="1"/>
  <c r="E17" i="10"/>
  <c r="H17" i="10" s="1"/>
  <c r="G16" i="10"/>
  <c r="F16" i="10"/>
  <c r="D16" i="10"/>
  <c r="C16" i="10"/>
  <c r="E15" i="10"/>
  <c r="H15" i="10" s="1"/>
  <c r="E14" i="10"/>
  <c r="H14" i="10" s="1"/>
  <c r="E13" i="10"/>
  <c r="H13" i="10" s="1"/>
  <c r="G12" i="10"/>
  <c r="F12" i="10"/>
  <c r="D12" i="10"/>
  <c r="C12" i="10"/>
  <c r="E11" i="10"/>
  <c r="H11" i="10" s="1"/>
  <c r="H10" i="10"/>
  <c r="H18" i="10" l="1"/>
  <c r="E12" i="10"/>
  <c r="H12" i="10" s="1"/>
  <c r="F158" i="9" l="1"/>
  <c r="I158" i="9" s="1"/>
  <c r="F157" i="9"/>
  <c r="I157" i="9" s="1"/>
  <c r="F156" i="9"/>
  <c r="I156" i="9" s="1"/>
  <c r="F155" i="9"/>
  <c r="I155" i="9" s="1"/>
  <c r="F154" i="9"/>
  <c r="I154" i="9" s="1"/>
  <c r="F153" i="9"/>
  <c r="I153" i="9" s="1"/>
  <c r="F152" i="9"/>
  <c r="I152" i="9" s="1"/>
  <c r="H151" i="9"/>
  <c r="G151" i="9"/>
  <c r="E151" i="9"/>
  <c r="D151" i="9"/>
  <c r="F150" i="9"/>
  <c r="I150" i="9" s="1"/>
  <c r="F149" i="9"/>
  <c r="I149" i="9" s="1"/>
  <c r="F148" i="9"/>
  <c r="I148" i="9" s="1"/>
  <c r="H147" i="9"/>
  <c r="G147" i="9"/>
  <c r="E147" i="9"/>
  <c r="D147" i="9"/>
  <c r="F146" i="9"/>
  <c r="I146" i="9" s="1"/>
  <c r="F145" i="9"/>
  <c r="I145" i="9" s="1"/>
  <c r="F144" i="9"/>
  <c r="I144" i="9" s="1"/>
  <c r="F143" i="9"/>
  <c r="I143" i="9" s="1"/>
  <c r="F142" i="9"/>
  <c r="I142" i="9" s="1"/>
  <c r="F141" i="9"/>
  <c r="I141" i="9" s="1"/>
  <c r="F140" i="9"/>
  <c r="F139" i="9"/>
  <c r="I139" i="9" s="1"/>
  <c r="H138" i="9"/>
  <c r="G138" i="9"/>
  <c r="E138" i="9"/>
  <c r="D138" i="9"/>
  <c r="F137" i="9"/>
  <c r="I137" i="9" s="1"/>
  <c r="F136" i="9"/>
  <c r="F135" i="9"/>
  <c r="I135" i="9" s="1"/>
  <c r="H134" i="9"/>
  <c r="G134" i="9"/>
  <c r="E134" i="9"/>
  <c r="D134" i="9"/>
  <c r="F133" i="9"/>
  <c r="I133" i="9" s="1"/>
  <c r="F132" i="9"/>
  <c r="I132" i="9" s="1"/>
  <c r="F131" i="9"/>
  <c r="I131" i="9" s="1"/>
  <c r="F130" i="9"/>
  <c r="I130" i="9" s="1"/>
  <c r="F129" i="9"/>
  <c r="I129" i="9" s="1"/>
  <c r="F128" i="9"/>
  <c r="I128" i="9" s="1"/>
  <c r="F127" i="9"/>
  <c r="I127" i="9" s="1"/>
  <c r="F126" i="9"/>
  <c r="F125" i="9"/>
  <c r="I125" i="9" s="1"/>
  <c r="H124" i="9"/>
  <c r="G124" i="9"/>
  <c r="E124" i="9"/>
  <c r="D124" i="9"/>
  <c r="F123" i="9"/>
  <c r="I123" i="9" s="1"/>
  <c r="F122" i="9"/>
  <c r="I122" i="9" s="1"/>
  <c r="F121" i="9"/>
  <c r="I121" i="9" s="1"/>
  <c r="F120" i="9"/>
  <c r="I120" i="9" s="1"/>
  <c r="F119" i="9"/>
  <c r="I119" i="9" s="1"/>
  <c r="F118" i="9"/>
  <c r="I118" i="9" s="1"/>
  <c r="F117" i="9"/>
  <c r="I117" i="9" s="1"/>
  <c r="F116" i="9"/>
  <c r="F115" i="9"/>
  <c r="I115" i="9" s="1"/>
  <c r="H114" i="9"/>
  <c r="G114" i="9"/>
  <c r="E114" i="9"/>
  <c r="D114" i="9"/>
  <c r="F113" i="9"/>
  <c r="I113" i="9" s="1"/>
  <c r="F112" i="9"/>
  <c r="I112" i="9" s="1"/>
  <c r="F111" i="9"/>
  <c r="I111" i="9" s="1"/>
  <c r="F110" i="9"/>
  <c r="I110" i="9" s="1"/>
  <c r="F109" i="9"/>
  <c r="I109" i="9" s="1"/>
  <c r="F108" i="9"/>
  <c r="I108" i="9" s="1"/>
  <c r="F107" i="9"/>
  <c r="I107" i="9" s="1"/>
  <c r="F106" i="9"/>
  <c r="F105" i="9"/>
  <c r="I105" i="9" s="1"/>
  <c r="H104" i="9"/>
  <c r="G104" i="9"/>
  <c r="E104" i="9"/>
  <c r="D104" i="9"/>
  <c r="F103" i="9"/>
  <c r="I103" i="9" s="1"/>
  <c r="F102" i="9"/>
  <c r="I102" i="9" s="1"/>
  <c r="F101" i="9"/>
  <c r="I101" i="9" s="1"/>
  <c r="F100" i="9"/>
  <c r="I100" i="9" s="1"/>
  <c r="F99" i="9"/>
  <c r="I99" i="9" s="1"/>
  <c r="F98" i="9"/>
  <c r="I98" i="9" s="1"/>
  <c r="F97" i="9"/>
  <c r="I97" i="9" s="1"/>
  <c r="F96" i="9"/>
  <c r="F95" i="9"/>
  <c r="I95" i="9" s="1"/>
  <c r="H94" i="9"/>
  <c r="G94" i="9"/>
  <c r="E94" i="9"/>
  <c r="D94" i="9"/>
  <c r="F93" i="9"/>
  <c r="I93" i="9" s="1"/>
  <c r="F92" i="9"/>
  <c r="I92" i="9" s="1"/>
  <c r="F91" i="9"/>
  <c r="I91" i="9" s="1"/>
  <c r="F90" i="9"/>
  <c r="I90" i="9" s="1"/>
  <c r="F89" i="9"/>
  <c r="I89" i="9" s="1"/>
  <c r="F88" i="9"/>
  <c r="F87" i="9"/>
  <c r="I87" i="9" s="1"/>
  <c r="H86" i="9"/>
  <c r="H85" i="9" s="1"/>
  <c r="G86" i="9"/>
  <c r="E86" i="9"/>
  <c r="E85" i="9" s="1"/>
  <c r="D86" i="9"/>
  <c r="G85" i="9"/>
  <c r="F83" i="9"/>
  <c r="I83" i="9" s="1"/>
  <c r="F82" i="9"/>
  <c r="I82" i="9" s="1"/>
  <c r="F81" i="9"/>
  <c r="I81" i="9" s="1"/>
  <c r="F80" i="9"/>
  <c r="I80" i="9" s="1"/>
  <c r="F79" i="9"/>
  <c r="I79" i="9" s="1"/>
  <c r="F78" i="9"/>
  <c r="I78" i="9" s="1"/>
  <c r="F77" i="9"/>
  <c r="I77" i="9" s="1"/>
  <c r="H76" i="9"/>
  <c r="G76" i="9"/>
  <c r="E76" i="9"/>
  <c r="D76" i="9"/>
  <c r="F75" i="9"/>
  <c r="I75" i="9" s="1"/>
  <c r="F74" i="9"/>
  <c r="I74" i="9" s="1"/>
  <c r="F73" i="9"/>
  <c r="I73" i="9" s="1"/>
  <c r="H72" i="9"/>
  <c r="G72" i="9"/>
  <c r="G10" i="9" s="1"/>
  <c r="G160" i="9" s="1"/>
  <c r="E72" i="9"/>
  <c r="D72" i="9"/>
  <c r="I71" i="9"/>
  <c r="F71" i="9"/>
  <c r="F70" i="9"/>
  <c r="I70" i="9" s="1"/>
  <c r="F69" i="9"/>
  <c r="I69" i="9" s="1"/>
  <c r="F68" i="9"/>
  <c r="I68" i="9" s="1"/>
  <c r="F67" i="9"/>
  <c r="I67" i="9" s="1"/>
  <c r="F66" i="9"/>
  <c r="I66" i="9" s="1"/>
  <c r="F65" i="9"/>
  <c r="F64" i="9"/>
  <c r="I64" i="9" s="1"/>
  <c r="H63" i="9"/>
  <c r="G63" i="9"/>
  <c r="E63" i="9"/>
  <c r="D63" i="9"/>
  <c r="F62" i="9"/>
  <c r="I62" i="9" s="1"/>
  <c r="F61" i="9"/>
  <c r="F59" i="9" s="1"/>
  <c r="I59" i="9" s="1"/>
  <c r="F60" i="9"/>
  <c r="I60" i="9" s="1"/>
  <c r="H59" i="9"/>
  <c r="G59" i="9"/>
  <c r="E59" i="9"/>
  <c r="D59" i="9"/>
  <c r="F58" i="9"/>
  <c r="I58" i="9" s="1"/>
  <c r="F57" i="9"/>
  <c r="I57" i="9" s="1"/>
  <c r="F56" i="9"/>
  <c r="I56" i="9" s="1"/>
  <c r="F55" i="9"/>
  <c r="I55" i="9" s="1"/>
  <c r="F54" i="9"/>
  <c r="I54" i="9" s="1"/>
  <c r="F53" i="9"/>
  <c r="I53" i="9" s="1"/>
  <c r="F52" i="9"/>
  <c r="I52" i="9" s="1"/>
  <c r="I51" i="9"/>
  <c r="I49" i="9" s="1"/>
  <c r="F51" i="9"/>
  <c r="F50" i="9"/>
  <c r="I50" i="9" s="1"/>
  <c r="H49" i="9"/>
  <c r="G49" i="9"/>
  <c r="E49" i="9"/>
  <c r="D49" i="9"/>
  <c r="F48" i="9"/>
  <c r="I48" i="9" s="1"/>
  <c r="F47" i="9"/>
  <c r="I47" i="9" s="1"/>
  <c r="I46" i="9"/>
  <c r="F46" i="9"/>
  <c r="F45" i="9"/>
  <c r="I45" i="9" s="1"/>
  <c r="I44" i="9"/>
  <c r="F44" i="9"/>
  <c r="F43" i="9"/>
  <c r="I43" i="9" s="1"/>
  <c r="I42" i="9"/>
  <c r="F42" i="9"/>
  <c r="F41" i="9"/>
  <c r="F39" i="9" s="1"/>
  <c r="I40" i="9"/>
  <c r="F40" i="9"/>
  <c r="H39" i="9"/>
  <c r="G39" i="9"/>
  <c r="E39" i="9"/>
  <c r="D39" i="9"/>
  <c r="I38" i="9"/>
  <c r="F38" i="9"/>
  <c r="I37" i="9"/>
  <c r="F37" i="9"/>
  <c r="I36" i="9"/>
  <c r="F36" i="9"/>
  <c r="I35" i="9"/>
  <c r="F35" i="9"/>
  <c r="I34" i="9"/>
  <c r="F34" i="9"/>
  <c r="I33" i="9"/>
  <c r="F33" i="9"/>
  <c r="I32" i="9"/>
  <c r="F32" i="9"/>
  <c r="I31" i="9"/>
  <c r="F31" i="9"/>
  <c r="F29" i="9" s="1"/>
  <c r="I30" i="9"/>
  <c r="F30" i="9"/>
  <c r="I29" i="9"/>
  <c r="H29" i="9"/>
  <c r="G29" i="9"/>
  <c r="E29" i="9"/>
  <c r="D29" i="9"/>
  <c r="I28" i="9"/>
  <c r="F28" i="9"/>
  <c r="F27" i="9"/>
  <c r="I27" i="9" s="1"/>
  <c r="I26" i="9"/>
  <c r="F26" i="9"/>
  <c r="F25" i="9"/>
  <c r="I25" i="9" s="1"/>
  <c r="I24" i="9"/>
  <c r="F24" i="9"/>
  <c r="F23" i="9"/>
  <c r="I23" i="9" s="1"/>
  <c r="I22" i="9"/>
  <c r="F22" i="9"/>
  <c r="F21" i="9"/>
  <c r="F19" i="9" s="1"/>
  <c r="I20" i="9"/>
  <c r="F20" i="9"/>
  <c r="H19" i="9"/>
  <c r="G19" i="9"/>
  <c r="E19" i="9"/>
  <c r="D19" i="9"/>
  <c r="F18" i="9"/>
  <c r="I18" i="9" s="1"/>
  <c r="F17" i="9"/>
  <c r="I17" i="9" s="1"/>
  <c r="F16" i="9"/>
  <c r="I16" i="9" s="1"/>
  <c r="I15" i="9"/>
  <c r="F15" i="9"/>
  <c r="F14" i="9"/>
  <c r="I14" i="9" s="1"/>
  <c r="F13" i="9"/>
  <c r="F11" i="9" s="1"/>
  <c r="F12" i="9"/>
  <c r="I12" i="9" s="1"/>
  <c r="H11" i="9"/>
  <c r="G11" i="9"/>
  <c r="E11" i="9"/>
  <c r="D11" i="9"/>
  <c r="I126" i="9" l="1"/>
  <c r="F124" i="9"/>
  <c r="I124" i="9" s="1"/>
  <c r="F138" i="9"/>
  <c r="I138" i="9" s="1"/>
  <c r="I140" i="9"/>
  <c r="H10" i="9"/>
  <c r="H160" i="9" s="1"/>
  <c r="I13" i="9"/>
  <c r="I11" i="9" s="1"/>
  <c r="I21" i="9"/>
  <c r="I19" i="9" s="1"/>
  <c r="D85" i="9"/>
  <c r="I96" i="9"/>
  <c r="F94" i="9"/>
  <c r="I94" i="9" s="1"/>
  <c r="I136" i="9"/>
  <c r="F134" i="9"/>
  <c r="I134" i="9" s="1"/>
  <c r="I61" i="9"/>
  <c r="F63" i="9"/>
  <c r="I63" i="9" s="1"/>
  <c r="I88" i="9"/>
  <c r="F86" i="9"/>
  <c r="F104" i="9"/>
  <c r="I104" i="9" s="1"/>
  <c r="I106" i="9"/>
  <c r="F76" i="9"/>
  <c r="I76" i="9" s="1"/>
  <c r="F147" i="9"/>
  <c r="I147" i="9" s="1"/>
  <c r="F151" i="9"/>
  <c r="I151" i="9" s="1"/>
  <c r="D10" i="9"/>
  <c r="D160" i="9" s="1"/>
  <c r="E10" i="9"/>
  <c r="E160" i="9" s="1"/>
  <c r="I41" i="9"/>
  <c r="I39" i="9" s="1"/>
  <c r="F49" i="9"/>
  <c r="F10" i="9" s="1"/>
  <c r="I65" i="9"/>
  <c r="F72" i="9"/>
  <c r="I72" i="9" s="1"/>
  <c r="I116" i="9"/>
  <c r="F114" i="9"/>
  <c r="I114" i="9" s="1"/>
  <c r="I10" i="9" l="1"/>
  <c r="I86" i="9"/>
  <c r="I85" i="9" s="1"/>
  <c r="F85" i="9"/>
  <c r="F160" i="9" s="1"/>
  <c r="I160" i="9" l="1"/>
  <c r="D83" i="8" l="1"/>
  <c r="G83" i="8" s="1"/>
  <c r="D82" i="8"/>
  <c r="G82" i="8" s="1"/>
  <c r="D81" i="8"/>
  <c r="D79" i="8" s="1"/>
  <c r="G79" i="8" s="1"/>
  <c r="D80" i="8"/>
  <c r="G80" i="8" s="1"/>
  <c r="F79" i="8"/>
  <c r="E79" i="8"/>
  <c r="C79" i="8"/>
  <c r="B79" i="8"/>
  <c r="D77" i="8"/>
  <c r="G77" i="8" s="1"/>
  <c r="D76" i="8"/>
  <c r="G76" i="8" s="1"/>
  <c r="D75" i="8"/>
  <c r="G75" i="8" s="1"/>
  <c r="D74" i="8"/>
  <c r="G74" i="8" s="1"/>
  <c r="D73" i="8"/>
  <c r="G73" i="8" s="1"/>
  <c r="D72" i="8"/>
  <c r="G72" i="8" s="1"/>
  <c r="D71" i="8"/>
  <c r="G71" i="8" s="1"/>
  <c r="D70" i="8"/>
  <c r="G70" i="8" s="1"/>
  <c r="D69" i="8"/>
  <c r="G69" i="8" s="1"/>
  <c r="F68" i="8"/>
  <c r="E68" i="8"/>
  <c r="C68" i="8"/>
  <c r="B68" i="8"/>
  <c r="D66" i="8"/>
  <c r="G66" i="8" s="1"/>
  <c r="D65" i="8"/>
  <c r="G65" i="8" s="1"/>
  <c r="D64" i="8"/>
  <c r="G64" i="8" s="1"/>
  <c r="D63" i="8"/>
  <c r="G63" i="8" s="1"/>
  <c r="D62" i="8"/>
  <c r="G62" i="8" s="1"/>
  <c r="D61" i="8"/>
  <c r="D59" i="8" s="1"/>
  <c r="G59" i="8" s="1"/>
  <c r="D60" i="8"/>
  <c r="G60" i="8" s="1"/>
  <c r="F59" i="8"/>
  <c r="E59" i="8"/>
  <c r="C59" i="8"/>
  <c r="B59" i="8"/>
  <c r="D57" i="8"/>
  <c r="G57" i="8" s="1"/>
  <c r="D56" i="8"/>
  <c r="G56" i="8" s="1"/>
  <c r="D55" i="8"/>
  <c r="G55" i="8" s="1"/>
  <c r="D54" i="8"/>
  <c r="G54" i="8" s="1"/>
  <c r="D53" i="8"/>
  <c r="G53" i="8" s="1"/>
  <c r="D52" i="8"/>
  <c r="G52" i="8" s="1"/>
  <c r="D51" i="8"/>
  <c r="G51" i="8" s="1"/>
  <c r="D50" i="8"/>
  <c r="D49" i="8" s="1"/>
  <c r="F49" i="8"/>
  <c r="E49" i="8"/>
  <c r="E48" i="8" s="1"/>
  <c r="C49" i="8"/>
  <c r="B49" i="8"/>
  <c r="F48" i="8"/>
  <c r="C48" i="8"/>
  <c r="B48" i="8"/>
  <c r="D46" i="8"/>
  <c r="G46" i="8" s="1"/>
  <c r="D45" i="8"/>
  <c r="G45" i="8" s="1"/>
  <c r="D44" i="8"/>
  <c r="G44" i="8" s="1"/>
  <c r="D43" i="8"/>
  <c r="G43" i="8" s="1"/>
  <c r="F42" i="8"/>
  <c r="E42" i="8"/>
  <c r="D42" i="8"/>
  <c r="G42" i="8" s="1"/>
  <c r="C42" i="8"/>
  <c r="B42" i="8"/>
  <c r="D40" i="8"/>
  <c r="G40" i="8" s="1"/>
  <c r="G39" i="8"/>
  <c r="D39" i="8"/>
  <c r="D38" i="8"/>
  <c r="G38" i="8" s="1"/>
  <c r="G37" i="8"/>
  <c r="D37" i="8"/>
  <c r="D36" i="8"/>
  <c r="G36" i="8" s="1"/>
  <c r="G35" i="8"/>
  <c r="D35" i="8"/>
  <c r="D34" i="8"/>
  <c r="G34" i="8" s="1"/>
  <c r="G33" i="8"/>
  <c r="D33" i="8"/>
  <c r="D32" i="8"/>
  <c r="G32" i="8" s="1"/>
  <c r="F31" i="8"/>
  <c r="E31" i="8"/>
  <c r="D31" i="8"/>
  <c r="G31" i="8" s="1"/>
  <c r="C31" i="8"/>
  <c r="B31" i="8"/>
  <c r="D29" i="8"/>
  <c r="G29" i="8" s="1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F22" i="8"/>
  <c r="E22" i="8"/>
  <c r="C22" i="8"/>
  <c r="B22" i="8"/>
  <c r="D20" i="8"/>
  <c r="G20" i="8" s="1"/>
  <c r="D19" i="8"/>
  <c r="G19" i="8" s="1"/>
  <c r="D18" i="8"/>
  <c r="G18" i="8" s="1"/>
  <c r="D17" i="8"/>
  <c r="G17" i="8" s="1"/>
  <c r="D16" i="8"/>
  <c r="G16" i="8" s="1"/>
  <c r="D15" i="8"/>
  <c r="G15" i="8" s="1"/>
  <c r="D14" i="8"/>
  <c r="G14" i="8" s="1"/>
  <c r="D13" i="8"/>
  <c r="G13" i="8" s="1"/>
  <c r="F12" i="8"/>
  <c r="F11" i="8" s="1"/>
  <c r="F85" i="8" s="1"/>
  <c r="E12" i="8"/>
  <c r="C12" i="8"/>
  <c r="C11" i="8" s="1"/>
  <c r="C85" i="8" s="1"/>
  <c r="B12" i="8"/>
  <c r="B11" i="8" s="1"/>
  <c r="B85" i="8" s="1"/>
  <c r="E11" i="8"/>
  <c r="E85" i="8" s="1"/>
  <c r="G49" i="8" l="1"/>
  <c r="G50" i="8"/>
  <c r="G61" i="8"/>
  <c r="G81" i="8"/>
  <c r="D12" i="8"/>
  <c r="D68" i="8"/>
  <c r="G68" i="8" s="1"/>
  <c r="D22" i="8"/>
  <c r="G22" i="8" s="1"/>
  <c r="D11" i="8" l="1"/>
  <c r="G12" i="8"/>
  <c r="G11" i="8" s="1"/>
  <c r="D48" i="8"/>
  <c r="G48" i="8" s="1"/>
  <c r="G85" i="8" l="1"/>
  <c r="D85" i="8"/>
  <c r="E110" i="7"/>
  <c r="H110" i="7" s="1"/>
  <c r="E109" i="7"/>
  <c r="H109" i="7" s="1"/>
  <c r="E108" i="7"/>
  <c r="H108" i="7" s="1"/>
  <c r="E107" i="7"/>
  <c r="H107" i="7" s="1"/>
  <c r="E106" i="7"/>
  <c r="H106" i="7" s="1"/>
  <c r="E105" i="7"/>
  <c r="H105" i="7" s="1"/>
  <c r="E104" i="7"/>
  <c r="H104" i="7" s="1"/>
  <c r="E103" i="7"/>
  <c r="H103" i="7" s="1"/>
  <c r="E102" i="7"/>
  <c r="H102" i="7" s="1"/>
  <c r="E101" i="7"/>
  <c r="H101" i="7" s="1"/>
  <c r="E100" i="7"/>
  <c r="H100" i="7" s="1"/>
  <c r="E99" i="7"/>
  <c r="H99" i="7" s="1"/>
  <c r="E98" i="7"/>
  <c r="H98" i="7" s="1"/>
  <c r="E97" i="7"/>
  <c r="H97" i="7" s="1"/>
  <c r="E96" i="7"/>
  <c r="H96" i="7" s="1"/>
  <c r="E95" i="7"/>
  <c r="H95" i="7" s="1"/>
  <c r="E94" i="7"/>
  <c r="H94" i="7" s="1"/>
  <c r="E93" i="7"/>
  <c r="H93" i="7" s="1"/>
  <c r="E92" i="7"/>
  <c r="H92" i="7" s="1"/>
  <c r="E91" i="7"/>
  <c r="H91" i="7" s="1"/>
  <c r="E90" i="7"/>
  <c r="H90" i="7" s="1"/>
  <c r="E89" i="7"/>
  <c r="H89" i="7" s="1"/>
  <c r="E88" i="7"/>
  <c r="H88" i="7" s="1"/>
  <c r="E87" i="7"/>
  <c r="H87" i="7" s="1"/>
  <c r="E86" i="7"/>
  <c r="H86" i="7" s="1"/>
  <c r="E85" i="7"/>
  <c r="H85" i="7" s="1"/>
  <c r="E84" i="7"/>
  <c r="H84" i="7" s="1"/>
  <c r="E83" i="7"/>
  <c r="H83" i="7" s="1"/>
  <c r="E82" i="7"/>
  <c r="H82" i="7" s="1"/>
  <c r="E81" i="7"/>
  <c r="H81" i="7" s="1"/>
  <c r="E80" i="7"/>
  <c r="H80" i="7" s="1"/>
  <c r="E79" i="7"/>
  <c r="H79" i="7" s="1"/>
  <c r="E78" i="7"/>
  <c r="H78" i="7" s="1"/>
  <c r="E77" i="7"/>
  <c r="H77" i="7" s="1"/>
  <c r="E76" i="7"/>
  <c r="H76" i="7" s="1"/>
  <c r="E75" i="7"/>
  <c r="H75" i="7" s="1"/>
  <c r="E74" i="7"/>
  <c r="H74" i="7" s="1"/>
  <c r="E73" i="7"/>
  <c r="H73" i="7" s="1"/>
  <c r="E72" i="7"/>
  <c r="H72" i="7" s="1"/>
  <c r="E71" i="7"/>
  <c r="H71" i="7" s="1"/>
  <c r="E70" i="7"/>
  <c r="H70" i="7" s="1"/>
  <c r="E69" i="7"/>
  <c r="H69" i="7" s="1"/>
  <c r="E68" i="7"/>
  <c r="H68" i="7" s="1"/>
  <c r="E67" i="7"/>
  <c r="H67" i="7" s="1"/>
  <c r="E66" i="7"/>
  <c r="H66" i="7" s="1"/>
  <c r="E65" i="7"/>
  <c r="H65" i="7" s="1"/>
  <c r="E64" i="7"/>
  <c r="H64" i="7" s="1"/>
  <c r="E63" i="7"/>
  <c r="H63" i="7" s="1"/>
  <c r="E62" i="7"/>
  <c r="E60" i="7" s="1"/>
  <c r="E61" i="7"/>
  <c r="H61" i="7" s="1"/>
  <c r="G60" i="7"/>
  <c r="F60" i="7"/>
  <c r="D60" i="7"/>
  <c r="C60" i="7"/>
  <c r="H59" i="7"/>
  <c r="E59" i="7"/>
  <c r="E58" i="7"/>
  <c r="H58" i="7" s="1"/>
  <c r="H57" i="7"/>
  <c r="E57" i="7"/>
  <c r="E56" i="7"/>
  <c r="H56" i="7" s="1"/>
  <c r="H55" i="7"/>
  <c r="E55" i="7"/>
  <c r="E54" i="7"/>
  <c r="H54" i="7" s="1"/>
  <c r="H53" i="7"/>
  <c r="E53" i="7"/>
  <c r="E52" i="7"/>
  <c r="H52" i="7" s="1"/>
  <c r="H51" i="7"/>
  <c r="E51" i="7"/>
  <c r="E50" i="7"/>
  <c r="H50" i="7" s="1"/>
  <c r="H49" i="7"/>
  <c r="E49" i="7"/>
  <c r="E48" i="7"/>
  <c r="H48" i="7" s="1"/>
  <c r="H47" i="7"/>
  <c r="E47" i="7"/>
  <c r="E46" i="7"/>
  <c r="H46" i="7" s="1"/>
  <c r="H45" i="7"/>
  <c r="E45" i="7"/>
  <c r="E44" i="7"/>
  <c r="H44" i="7" s="1"/>
  <c r="H43" i="7"/>
  <c r="E43" i="7"/>
  <c r="E42" i="7"/>
  <c r="H42" i="7" s="1"/>
  <c r="H41" i="7"/>
  <c r="E41" i="7"/>
  <c r="E40" i="7"/>
  <c r="H40" i="7" s="1"/>
  <c r="H39" i="7"/>
  <c r="E39" i="7"/>
  <c r="E38" i="7"/>
  <c r="H38" i="7" s="1"/>
  <c r="H37" i="7"/>
  <c r="E37" i="7"/>
  <c r="E36" i="7"/>
  <c r="H36" i="7" s="1"/>
  <c r="H35" i="7"/>
  <c r="E35" i="7"/>
  <c r="E34" i="7"/>
  <c r="H34" i="7" s="1"/>
  <c r="H33" i="7"/>
  <c r="E33" i="7"/>
  <c r="E32" i="7"/>
  <c r="H32" i="7" s="1"/>
  <c r="H31" i="7"/>
  <c r="E31" i="7"/>
  <c r="E30" i="7"/>
  <c r="H30" i="7" s="1"/>
  <c r="H29" i="7"/>
  <c r="E29" i="7"/>
  <c r="E28" i="7"/>
  <c r="H28" i="7" s="1"/>
  <c r="H27" i="7"/>
  <c r="E27" i="7"/>
  <c r="E26" i="7"/>
  <c r="H26" i="7" s="1"/>
  <c r="H25" i="7"/>
  <c r="E25" i="7"/>
  <c r="E24" i="7"/>
  <c r="H24" i="7" s="1"/>
  <c r="H23" i="7"/>
  <c r="E23" i="7"/>
  <c r="E22" i="7"/>
  <c r="H22" i="7" s="1"/>
  <c r="H21" i="7"/>
  <c r="E21" i="7"/>
  <c r="E20" i="7"/>
  <c r="H20" i="7" s="1"/>
  <c r="H19" i="7"/>
  <c r="E19" i="7"/>
  <c r="E18" i="7"/>
  <c r="H18" i="7" s="1"/>
  <c r="H17" i="7"/>
  <c r="E17" i="7"/>
  <c r="E16" i="7"/>
  <c r="H16" i="7" s="1"/>
  <c r="H15" i="7"/>
  <c r="E15" i="7"/>
  <c r="E14" i="7"/>
  <c r="H14" i="7" s="1"/>
  <c r="H13" i="7"/>
  <c r="E13" i="7"/>
  <c r="E12" i="7"/>
  <c r="H12" i="7" s="1"/>
  <c r="H11" i="7"/>
  <c r="E11" i="7"/>
  <c r="E10" i="7"/>
  <c r="E9" i="7" s="1"/>
  <c r="E112" i="7" s="1"/>
  <c r="G9" i="7"/>
  <c r="G112" i="7" s="1"/>
  <c r="F9" i="7"/>
  <c r="F112" i="7" s="1"/>
  <c r="D9" i="7"/>
  <c r="D112" i="7" s="1"/>
  <c r="C9" i="7"/>
  <c r="C112" i="7" s="1"/>
  <c r="H10" i="7" l="1"/>
  <c r="H9" i="7" s="1"/>
  <c r="H62" i="7"/>
  <c r="H60" i="7" s="1"/>
  <c r="H112" i="7" l="1"/>
  <c r="J21" i="5"/>
  <c r="I21" i="5"/>
  <c r="F21" i="5"/>
  <c r="E21" i="5"/>
  <c r="L20" i="5"/>
  <c r="L19" i="5"/>
  <c r="L18" i="5"/>
  <c r="L17" i="5"/>
  <c r="L16" i="5"/>
  <c r="L15" i="5"/>
  <c r="K15" i="5"/>
  <c r="J15" i="5"/>
  <c r="I15" i="5"/>
  <c r="H15" i="5"/>
  <c r="G15" i="5"/>
  <c r="F15" i="5"/>
  <c r="E15" i="5"/>
  <c r="D15" i="5"/>
  <c r="C15" i="5"/>
  <c r="L14" i="5"/>
  <c r="L13" i="5"/>
  <c r="L12" i="5"/>
  <c r="L9" i="5" s="1"/>
  <c r="L21" i="5" s="1"/>
  <c r="L11" i="5"/>
  <c r="L10" i="5"/>
  <c r="K9" i="5"/>
  <c r="K21" i="5" s="1"/>
  <c r="J9" i="5"/>
  <c r="I9" i="5"/>
  <c r="H9" i="5"/>
  <c r="H21" i="5" s="1"/>
  <c r="G9" i="5"/>
  <c r="G21" i="5" s="1"/>
  <c r="F9" i="5"/>
  <c r="E9" i="5"/>
  <c r="D9" i="5"/>
  <c r="D21" i="5" s="1"/>
  <c r="C9" i="5"/>
  <c r="C21" i="5" s="1"/>
  <c r="G36" i="4" l="1"/>
  <c r="F36" i="4"/>
  <c r="E36" i="4"/>
  <c r="D36" i="4"/>
  <c r="C36" i="4"/>
  <c r="G29" i="4"/>
  <c r="G28" i="4"/>
  <c r="G27" i="4"/>
  <c r="G26" i="4" s="1"/>
  <c r="I26" i="4"/>
  <c r="H26" i="4"/>
  <c r="F26" i="4"/>
  <c r="E26" i="4"/>
  <c r="D26" i="4"/>
  <c r="C26" i="4"/>
  <c r="G24" i="4"/>
  <c r="G23" i="4"/>
  <c r="G22" i="4"/>
  <c r="G21" i="4" s="1"/>
  <c r="I21" i="4"/>
  <c r="H21" i="4"/>
  <c r="F21" i="4"/>
  <c r="E21" i="4"/>
  <c r="D21" i="4"/>
  <c r="C21" i="4"/>
  <c r="I13" i="4"/>
  <c r="H13" i="4"/>
  <c r="G13" i="4"/>
  <c r="F13" i="4"/>
  <c r="E13" i="4"/>
  <c r="D13" i="4"/>
  <c r="C13" i="4"/>
  <c r="I9" i="4"/>
  <c r="I8" i="4" s="1"/>
  <c r="I19" i="4" s="1"/>
  <c r="H9" i="4"/>
  <c r="H8" i="4" s="1"/>
  <c r="H19" i="4" s="1"/>
  <c r="G9" i="4"/>
  <c r="G8" i="4" s="1"/>
  <c r="G19" i="4" s="1"/>
  <c r="F9" i="4"/>
  <c r="E9" i="4"/>
  <c r="E8" i="4" s="1"/>
  <c r="E19" i="4" s="1"/>
  <c r="D9" i="4"/>
  <c r="D8" i="4" s="1"/>
  <c r="D19" i="4" s="1"/>
  <c r="C9" i="4"/>
  <c r="C8" i="4" s="1"/>
  <c r="C19" i="4" s="1"/>
  <c r="F8" i="4"/>
  <c r="F19" i="4" s="1"/>
  <c r="F79" i="3" l="1"/>
  <c r="G75" i="3"/>
  <c r="F75" i="3"/>
  <c r="G68" i="3"/>
  <c r="G79" i="3" s="1"/>
  <c r="F68" i="3"/>
  <c r="G63" i="3"/>
  <c r="F63" i="3"/>
  <c r="D60" i="3"/>
  <c r="C60" i="3"/>
  <c r="G57" i="3"/>
  <c r="F57" i="3"/>
  <c r="G42" i="3"/>
  <c r="F42" i="3"/>
  <c r="D41" i="3"/>
  <c r="C41" i="3"/>
  <c r="G38" i="3"/>
  <c r="F38" i="3"/>
  <c r="D38" i="3"/>
  <c r="C38" i="3"/>
  <c r="G31" i="3"/>
  <c r="F31" i="3"/>
  <c r="D31" i="3"/>
  <c r="C31" i="3"/>
  <c r="G27" i="3"/>
  <c r="F27" i="3"/>
  <c r="D25" i="3"/>
  <c r="C25" i="3"/>
  <c r="G23" i="3"/>
  <c r="F23" i="3"/>
  <c r="F47" i="3" s="1"/>
  <c r="F59" i="3" s="1"/>
  <c r="F81" i="3" s="1"/>
  <c r="G19" i="3"/>
  <c r="F19" i="3"/>
  <c r="D17" i="3"/>
  <c r="C17" i="3"/>
  <c r="G9" i="3"/>
  <c r="G47" i="3" s="1"/>
  <c r="G59" i="3" s="1"/>
  <c r="F9" i="3"/>
  <c r="D9" i="3"/>
  <c r="D47" i="3" s="1"/>
  <c r="D62" i="3" s="1"/>
  <c r="C9" i="3"/>
  <c r="C47" i="3" s="1"/>
  <c r="C62" i="3" s="1"/>
  <c r="G81" i="3" l="1"/>
  <c r="G77" i="2" l="1"/>
  <c r="F77" i="2"/>
  <c r="D77" i="2"/>
  <c r="C77" i="2"/>
  <c r="H76" i="2"/>
  <c r="E76" i="2"/>
  <c r="E77" i="2" s="1"/>
  <c r="H75" i="2"/>
  <c r="H77" i="2" s="1"/>
  <c r="E75" i="2"/>
  <c r="H70" i="2"/>
  <c r="E70" i="2"/>
  <c r="H69" i="2"/>
  <c r="G69" i="2"/>
  <c r="F69" i="2"/>
  <c r="E69" i="2"/>
  <c r="D69" i="2"/>
  <c r="C69" i="2"/>
  <c r="H65" i="2"/>
  <c r="E65" i="2"/>
  <c r="H64" i="2"/>
  <c r="E64" i="2"/>
  <c r="H63" i="2"/>
  <c r="E63" i="2"/>
  <c r="E61" i="2" s="1"/>
  <c r="H62" i="2"/>
  <c r="E62" i="2"/>
  <c r="H61" i="2"/>
  <c r="G61" i="2"/>
  <c r="F61" i="2"/>
  <c r="D61" i="2"/>
  <c r="C61" i="2"/>
  <c r="H60" i="2"/>
  <c r="E60" i="2"/>
  <c r="H59" i="2"/>
  <c r="E59" i="2"/>
  <c r="H58" i="2"/>
  <c r="E58" i="2"/>
  <c r="H57" i="2"/>
  <c r="H56" i="2" s="1"/>
  <c r="E57" i="2"/>
  <c r="G56" i="2"/>
  <c r="F56" i="2"/>
  <c r="F67" i="2" s="1"/>
  <c r="E56" i="2"/>
  <c r="D56" i="2"/>
  <c r="C56" i="2"/>
  <c r="H55" i="2"/>
  <c r="E55" i="2"/>
  <c r="H54" i="2"/>
  <c r="E54" i="2"/>
  <c r="H53" i="2"/>
  <c r="E53" i="2"/>
  <c r="H52" i="2"/>
  <c r="E52" i="2"/>
  <c r="H51" i="2"/>
  <c r="E51" i="2"/>
  <c r="H50" i="2"/>
  <c r="E50" i="2"/>
  <c r="H49" i="2"/>
  <c r="E49" i="2"/>
  <c r="E47" i="2" s="1"/>
  <c r="E67" i="2" s="1"/>
  <c r="H48" i="2"/>
  <c r="E48" i="2"/>
  <c r="H47" i="2"/>
  <c r="G47" i="2"/>
  <c r="G67" i="2" s="1"/>
  <c r="F47" i="2"/>
  <c r="D47" i="2"/>
  <c r="D67" i="2" s="1"/>
  <c r="C47" i="2"/>
  <c r="C67" i="2" s="1"/>
  <c r="H40" i="2"/>
  <c r="E40" i="2"/>
  <c r="H39" i="2"/>
  <c r="E39" i="2"/>
  <c r="H38" i="2"/>
  <c r="G38" i="2"/>
  <c r="F38" i="2"/>
  <c r="E38" i="2"/>
  <c r="D38" i="2"/>
  <c r="C38" i="2"/>
  <c r="H37" i="2"/>
  <c r="E37" i="2"/>
  <c r="H36" i="2"/>
  <c r="G36" i="2"/>
  <c r="F36" i="2"/>
  <c r="E36" i="2"/>
  <c r="D36" i="2"/>
  <c r="C36" i="2"/>
  <c r="H35" i="2"/>
  <c r="E35" i="2"/>
  <c r="H34" i="2"/>
  <c r="E34" i="2"/>
  <c r="H33" i="2"/>
  <c r="E33" i="2"/>
  <c r="H32" i="2"/>
  <c r="E32" i="2"/>
  <c r="H31" i="2"/>
  <c r="E31" i="2"/>
  <c r="E29" i="2" s="1"/>
  <c r="H30" i="2"/>
  <c r="H29" i="2" s="1"/>
  <c r="E30" i="2"/>
  <c r="G29" i="2"/>
  <c r="F29" i="2"/>
  <c r="D29" i="2"/>
  <c r="C29" i="2"/>
  <c r="H28" i="2"/>
  <c r="E28" i="2"/>
  <c r="H27" i="2"/>
  <c r="E27" i="2"/>
  <c r="H26" i="2"/>
  <c r="E26" i="2"/>
  <c r="H25" i="2"/>
  <c r="E25" i="2"/>
  <c r="H24" i="2"/>
  <c r="E24" i="2"/>
  <c r="H23" i="2"/>
  <c r="E23" i="2"/>
  <c r="H22" i="2"/>
  <c r="E22" i="2"/>
  <c r="H21" i="2"/>
  <c r="E21" i="2"/>
  <c r="H20" i="2"/>
  <c r="E20" i="2"/>
  <c r="H19" i="2"/>
  <c r="E19" i="2"/>
  <c r="E17" i="2" s="1"/>
  <c r="H18" i="2"/>
  <c r="H17" i="2" s="1"/>
  <c r="E18" i="2"/>
  <c r="G17" i="2"/>
  <c r="G42" i="2" s="1"/>
  <c r="G72" i="2" s="1"/>
  <c r="F17" i="2"/>
  <c r="F42" i="2" s="1"/>
  <c r="D17" i="2"/>
  <c r="D42" i="2" s="1"/>
  <c r="D72" i="2" s="1"/>
  <c r="C17" i="2"/>
  <c r="C42" i="2" s="1"/>
  <c r="C72" i="2" s="1"/>
  <c r="H16" i="2"/>
  <c r="E16" i="2"/>
  <c r="H15" i="2"/>
  <c r="E15" i="2"/>
  <c r="H14" i="2"/>
  <c r="E14" i="2"/>
  <c r="H13" i="2"/>
  <c r="E13" i="2"/>
  <c r="H12" i="2"/>
  <c r="E12" i="2"/>
  <c r="H11" i="2"/>
  <c r="E11" i="2"/>
  <c r="H10" i="2"/>
  <c r="H42" i="2" s="1"/>
  <c r="E10" i="2"/>
  <c r="H67" i="2" l="1"/>
  <c r="H44" i="2"/>
  <c r="H72" i="2"/>
  <c r="E42" i="2"/>
  <c r="E72" i="2" s="1"/>
  <c r="F72" i="2"/>
  <c r="C18" i="1" l="1"/>
  <c r="E80" i="1"/>
  <c r="D80" i="1"/>
  <c r="D78" i="1"/>
  <c r="E78" i="1"/>
  <c r="C78" i="1"/>
  <c r="D76" i="1"/>
  <c r="D74" i="1"/>
  <c r="E76" i="1"/>
  <c r="E74" i="1"/>
  <c r="D75" i="1"/>
  <c r="E75" i="1"/>
  <c r="C76" i="1"/>
  <c r="C75" i="1"/>
  <c r="C74" i="1"/>
  <c r="D72" i="1"/>
  <c r="D82" i="1" s="1"/>
  <c r="D84" i="1" s="1"/>
  <c r="E72" i="1"/>
  <c r="C72" i="1"/>
  <c r="E62" i="1"/>
  <c r="D62" i="1"/>
  <c r="D60" i="1"/>
  <c r="E60" i="1"/>
  <c r="C60" i="1"/>
  <c r="D58" i="1"/>
  <c r="E58" i="1"/>
  <c r="D57" i="1"/>
  <c r="E57" i="1"/>
  <c r="C58" i="1"/>
  <c r="C57" i="1"/>
  <c r="D56" i="1"/>
  <c r="E56" i="1"/>
  <c r="C56" i="1"/>
  <c r="D54" i="1"/>
  <c r="D64" i="1"/>
  <c r="D66" i="1" s="1"/>
  <c r="E54" i="1"/>
  <c r="E64" i="1" s="1"/>
  <c r="E66" i="1" s="1"/>
  <c r="C54" i="1"/>
  <c r="C64" i="1" s="1"/>
  <c r="C66" i="1" s="1"/>
  <c r="D44" i="1"/>
  <c r="E44" i="1"/>
  <c r="C44" i="1"/>
  <c r="D41" i="1"/>
  <c r="E41" i="1"/>
  <c r="E48" i="1"/>
  <c r="E12" i="1"/>
  <c r="E9" i="1"/>
  <c r="C41" i="1"/>
  <c r="C48" i="1"/>
  <c r="C12" i="1"/>
  <c r="C9" i="1"/>
  <c r="D31" i="1"/>
  <c r="E31" i="1"/>
  <c r="C31" i="1"/>
  <c r="E18" i="1"/>
  <c r="D18" i="1"/>
  <c r="D14" i="1"/>
  <c r="E14" i="1"/>
  <c r="C14" i="1"/>
  <c r="D48" i="1"/>
  <c r="D12" i="1"/>
  <c r="D9" i="1"/>
  <c r="C82" i="1"/>
  <c r="C84" i="1" s="1"/>
  <c r="E82" i="1" l="1"/>
  <c r="E84" i="1" s="1"/>
  <c r="E22" i="1"/>
  <c r="E24" i="1" s="1"/>
  <c r="E26" i="1" s="1"/>
  <c r="E35" i="1" s="1"/>
  <c r="D22" i="1"/>
  <c r="D24" i="1" s="1"/>
  <c r="D26" i="1" s="1"/>
  <c r="D35" i="1" s="1"/>
  <c r="C22" i="1"/>
  <c r="C24" i="1" s="1"/>
  <c r="C26" i="1" s="1"/>
  <c r="C35" i="1" s="1"/>
</calcChain>
</file>

<file path=xl/sharedStrings.xml><?xml version="1.0" encoding="utf-8"?>
<sst xmlns="http://schemas.openxmlformats.org/spreadsheetml/2006/main" count="777" uniqueCount="519">
  <si>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</si>
  <si>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</si>
  <si>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</si>
  <si>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</si>
  <si>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</si>
  <si>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</si>
  <si>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</si>
  <si>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</si>
  <si>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</si>
  <si>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</si>
  <si>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</si>
  <si>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</si>
  <si>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</si>
  <si>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</si>
  <si>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</si>
  <si>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</si>
  <si>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</si>
  <si>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</si>
  <si>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</si>
  <si>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</si>
  <si>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</si>
  <si>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</si>
  <si>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</si>
  <si>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</si>
  <si>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</si>
  <si>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</si>
  <si>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</si>
  <si>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</si>
  <si>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</si>
  <si>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</si>
  <si>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</si>
  <si>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</si>
  <si>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</si>
  <si>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</si>
  <si>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</si>
  <si>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</si>
  <si>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</si>
  <si>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</si>
  <si>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</si>
  <si>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</si>
  <si>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</si>
  <si>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</si>
  <si>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</si>
  <si>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+ E)</t>
  </si>
  <si>
    <t>MUNICIPIO DE TEPEAPULCO (a)</t>
  </si>
  <si>
    <t>Del 1 de Enero al 30 de Septiembre de 2025 (b)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</si>
  <si>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</si>
  <si>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</si>
  <si>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</si>
  <si>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</si>
  <si>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</si>
  <si>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</si>
  <si>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</si>
  <si>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>(c)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</si>
  <si>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</si>
  <si>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</si>
  <si>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</si>
  <si>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</si>
  <si>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</si>
  <si>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</si>
  <si>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</si>
  <si>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Prestación Servicios</t>
  </si>
  <si>
    <t>H. Participaciones  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</si>
  <si>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</si>
  <si>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</si>
  <si>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</si>
  <si>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</si>
  <si>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</si>
  <si>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</si>
  <si>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</si>
  <si>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</si>
  <si>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</si>
  <si>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</si>
  <si>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</si>
  <si>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</si>
  <si>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</si>
  <si>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</si>
  <si>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</si>
  <si>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</si>
  <si>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</si>
  <si>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</si>
  <si>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</si>
  <si>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</si>
  <si>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</si>
  <si>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</si>
  <si>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</si>
  <si>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</si>
  <si>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</si>
  <si>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</si>
  <si>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</si>
  <si>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</si>
  <si>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</si>
  <si>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</si>
  <si>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</si>
  <si>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</si>
  <si>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</si>
  <si>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</si>
  <si>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</si>
  <si>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</si>
  <si>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</si>
  <si>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</si>
  <si>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</si>
  <si>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</si>
  <si>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</si>
  <si>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</si>
  <si>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</si>
  <si>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 Transferencias, Asignaciones, Subsidios y Subvenciones,
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</si>
  <si>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</si>
  <si>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</si>
  <si>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</si>
  <si>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</si>
  <si>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</si>
  <si>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</si>
  <si>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</si>
  <si>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</si>
  <si>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</si>
  <si>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de Situación Financiera Detallado - LDF</t>
  </si>
  <si>
    <t>Al 31 de diciembre de 2024 y al 30 de Septiembre de 2025 (b)</t>
  </si>
  <si>
    <t>2025 (d)</t>
  </si>
  <si>
    <t>31 de diciembre de 2024 (e)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</si>
  <si>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</si>
  <si>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</si>
  <si>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</si>
  <si>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</si>
  <si>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</si>
  <si>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</si>
  <si>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</si>
  <si>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</si>
  <si>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</si>
  <si>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</si>
  <si>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</si>
  <si>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</si>
  <si>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</si>
  <si>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</si>
  <si>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</si>
  <si>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</si>
  <si>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</si>
  <si>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</si>
  <si>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</si>
  <si>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</si>
  <si>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</si>
  <si>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</si>
  <si>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</si>
  <si>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</si>
  <si>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</si>
  <si>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</si>
  <si>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</si>
  <si>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</si>
  <si>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</si>
  <si>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</si>
  <si>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</si>
  <si>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</si>
  <si>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</si>
  <si>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</si>
  <si>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</si>
  <si>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</si>
  <si>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</si>
  <si>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</si>
  <si>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</si>
  <si>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</si>
  <si>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</si>
  <si>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</si>
  <si>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</si>
  <si>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</si>
  <si>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</si>
  <si>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</si>
  <si>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</si>
  <si>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</si>
  <si>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</si>
  <si>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</si>
  <si>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</si>
  <si>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</si>
  <si>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</si>
  <si>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</si>
  <si>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</si>
  <si>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</si>
  <si>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</si>
  <si>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</si>
  <si>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</si>
  <si>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</si>
  <si>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</si>
  <si>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</si>
  <si>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</si>
  <si>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</si>
  <si>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</si>
  <si>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</si>
  <si>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</si>
  <si>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</si>
  <si>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</si>
  <si>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</si>
  <si>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</si>
  <si>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</si>
  <si>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</si>
  <si>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</si>
  <si>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</si>
  <si>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</si>
  <si>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</si>
  <si>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</si>
  <si>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</si>
  <si>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</si>
  <si>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</si>
  <si>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</si>
  <si>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</si>
  <si>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</si>
  <si>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</si>
  <si>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</si>
  <si>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</si>
  <si>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</si>
  <si>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</si>
  <si>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</si>
  <si>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</si>
  <si>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</si>
  <si>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</si>
  <si>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</si>
  <si>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</si>
  <si>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</si>
  <si>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</si>
  <si>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</si>
  <si>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</si>
  <si>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</si>
  <si>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</si>
  <si>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</si>
  <si>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</si>
  <si>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</si>
  <si>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</si>
  <si>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</si>
  <si>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</si>
  <si>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</si>
  <si>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</si>
  <si>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</si>
  <si>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</si>
  <si>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</si>
  <si>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</si>
  <si>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</si>
  <si>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</si>
  <si>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</si>
  <si>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</si>
  <si>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</si>
  <si>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Denominación de la Deuda Pública y Otros Pasivos</t>
  </si>
  <si>
    <t>Saldo al 31 de diciembre de 2024 (d)</t>
  </si>
  <si>
    <t>Disposiciones del Periodo</t>
  </si>
  <si>
    <t>Amortizaciones del Periodo</t>
  </si>
  <si>
    <t>Revaluaciones, Reclasificaciones y Otros Ajustes</t>
  </si>
  <si>
    <t>Saldo Final del Periodo (h)</t>
  </si>
  <si>
    <t>Pago de Intereses del Periodo</t>
  </si>
  <si>
    <t>Pago de Comisiones y demás costos asociados durante el Periodo</t>
  </si>
  <si>
    <t>(d)</t>
  </si>
  <si>
    <t>(e)</t>
  </si>
  <si>
    <t>(f)</t>
  </si>
  <si>
    <t>(g)</t>
  </si>
  <si>
    <t>h=d+e-f+g</t>
  </si>
  <si>
    <t>(i)</t>
  </si>
  <si>
    <t>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</si>
  <si>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</si>
  <si>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</si>
  <si>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</si>
  <si>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</si>
  <si>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</si>
  <si>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</si>
  <si>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</si>
  <si>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</si>
  <si>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</si>
  <si>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</si>
  <si>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</si>
  <si>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</si>
  <si>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</si>
  <si>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</si>
  <si>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</si>
  <si>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</si>
  <si>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</si>
  <si>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</si>
  <si>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</si>
  <si>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</si>
  <si>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</si>
  <si>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Obligaciones a Corto Plazo (k)</t>
  </si>
  <si>
    <t>Monto Contratado (l)</t>
  </si>
  <si>
    <t>Plazo Pactado                (m)</t>
  </si>
  <si>
    <t>Tasa de Interés</t>
  </si>
  <si>
    <t>Comisiones y Costos Relacionados (o)</t>
  </si>
  <si>
    <t>Tasa Efectiva</t>
  </si>
  <si>
    <t>(n)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</si>
  <si>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</si>
  <si>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</si>
  <si>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</si>
  <si>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</si>
  <si>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</si>
  <si>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</si>
  <si>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</si>
  <si>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</si>
  <si>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</si>
  <si>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</si>
  <si>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</si>
  <si>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</si>
  <si>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</si>
  <si>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</si>
  <si>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inversión al XX de XXXX de 20XN</t>
  </si>
  <si>
    <t>Monto pagado de la inversión actualizado al XX de XXXX de 20XN</t>
  </si>
  <si>
    <t>Saldo pendiente por pagar de la inversión al XX de XXXX de 20XN</t>
  </si>
  <si>
    <t>(h)</t>
  </si>
  <si>
    <t>(k)</t>
  </si>
  <si>
    <t>(l)</t>
  </si>
  <si>
    <t>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</si>
  <si>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</si>
  <si>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</si>
  <si>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</si>
  <si>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</si>
  <si>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</si>
  <si>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</si>
  <si>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</si>
  <si>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</si>
  <si>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</si>
  <si>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</si>
  <si>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</si>
  <si>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MUNICIPIO DE TEPEAPULCO</t>
  </si>
  <si>
    <t>Informe Detallado de Financiamiento u Obligacions contraídas</t>
  </si>
  <si>
    <t>del 01 de Enero al 30 de Septiembre de 2025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</si>
  <si>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</si>
  <si>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</si>
  <si>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</si>
  <si>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</si>
  <si>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</si>
  <si>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</si>
  <si>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</si>
  <si>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 xml:space="preserve">FONDO </t>
  </si>
  <si>
    <t>IMPORTE GARANTIZADO</t>
  </si>
  <si>
    <t>IMPORTE PAGADO</t>
  </si>
  <si>
    <t>% RESPECTO AL TOTAL</t>
  </si>
  <si>
    <t>Al 30 de Septiembre de 2025 no se cuenta con financiamientos u obligaciones contaidas</t>
  </si>
  <si>
    <t>SECRETARIA DE FINANZAS</t>
  </si>
  <si>
    <t>SINDICA PROCURADOR HACENDARIO</t>
  </si>
  <si>
    <t>PRESIDENTE MUNICIPAL</t>
  </si>
  <si>
    <t>MTRA. EN A.P.P. MARÍA DE LA LUZ TOVAR OSORIO</t>
  </si>
  <si>
    <t>LIC. SANDRA NAYELI DÍAZ LEAL</t>
  </si>
  <si>
    <t>ING. ALFREDO GONZÁLEZ QUIROZ</t>
  </si>
  <si>
    <t>Estado Analítico del Ejercicio del Presupuesto de Egresos Detallado - LDF</t>
  </si>
  <si>
    <t>Clasificación Administrativa</t>
  </si>
  <si>
    <t>Egresos</t>
  </si>
  <si>
    <t>Subejercicio (e)</t>
  </si>
  <si>
    <t>I. Gasto No Etiquetado  (I=A+B+C+D+E+F+G+H)</t>
  </si>
  <si>
    <t>AGUA POTABLE Y ALCANTARILLADO</t>
  </si>
  <si>
    <t>EDUCACIÓN Y CULTURA</t>
  </si>
  <si>
    <t>CATASTRO MUNICIPAL</t>
  </si>
  <si>
    <t>COMUNICACION SOCIAL</t>
  </si>
  <si>
    <t>ÓGANO INTERNO DE CONTROL</t>
  </si>
  <si>
    <t>JUVENTUD Y DEPORTE</t>
  </si>
  <si>
    <t>DESARROLLO AGROPECUARIO</t>
  </si>
  <si>
    <t>DESARROLLO ECONOMICO</t>
  </si>
  <si>
    <t>DESARROLLO SOCIAL, CULTURAL Y HUMANO</t>
  </si>
  <si>
    <t>SISTEMA DIF MUNICIPAL</t>
  </si>
  <si>
    <t>H. ASAMBLEA (SECRETARÍA TÉCNICA DE LA ASAMBLEA</t>
  </si>
  <si>
    <t>INFORMATICA</t>
  </si>
  <si>
    <t>INSTANCIA DE LA MUJER</t>
  </si>
  <si>
    <t>JURIDICO</t>
  </si>
  <si>
    <t>CONCILIACIÓN MUNICIPAL</t>
  </si>
  <si>
    <t>ECOLOGÍA Y MEDIO AMBIENTE</t>
  </si>
  <si>
    <t>MERCADO MUNICIPAL</t>
  </si>
  <si>
    <t>OBRAS PUBLICAS</t>
  </si>
  <si>
    <t>DIRECCIÓN DE ADMINISTRACIÓN</t>
  </si>
  <si>
    <t>PANTEON MUNICIPAL</t>
  </si>
  <si>
    <t>PARQUE RECREATIVO GUADALUPE</t>
  </si>
  <si>
    <t>DESARROLLO URBANO Y ORDENAMIENTO TERRITORIAL</t>
  </si>
  <si>
    <t>PRESIDENCIA MUNICIPAL</t>
  </si>
  <si>
    <t>PROTECCION CIVIL</t>
  </si>
  <si>
    <t>RASTRO MUNICIPAL</t>
  </si>
  <si>
    <t>RECURSOS HUMANOS</t>
  </si>
  <si>
    <t>OFICINA DEL ESTADO FAMILIAR</t>
  </si>
  <si>
    <t>REGLAMENTOS, ESPECTÁCULOS Y MERCADOS</t>
  </si>
  <si>
    <t>SECRETARIA GENERAL</t>
  </si>
  <si>
    <t>SECRETARÍA DE SEGURIDAD CIUDADANA</t>
  </si>
  <si>
    <t>SERVICIO MEDICO Y SANIDAD MUNICIPAL</t>
  </si>
  <si>
    <t>SERVICIOS GENERALES</t>
  </si>
  <si>
    <t>SISTEMA INSTITUCIONAL DE ARCHIVOS</t>
  </si>
  <si>
    <t>SECRETARÍA DE FINANZAS</t>
  </si>
  <si>
    <t>TURISMO</t>
  </si>
  <si>
    <t>GASOLINERA MUNICIPAL</t>
  </si>
  <si>
    <t>TRANSPARENCIA</t>
  </si>
  <si>
    <t>JUVENTUD</t>
  </si>
  <si>
    <t>PLANEACIÓN ESTRATEGICA Y EVALUACIÓN</t>
  </si>
  <si>
    <t>DIF UBR</t>
  </si>
  <si>
    <t>DIF CAI</t>
  </si>
  <si>
    <t>UNIDAD DE CORRESPONDENCIA</t>
  </si>
  <si>
    <t>COORDINACIÓN DE LIMPIAS</t>
  </si>
  <si>
    <t>COORDINACIÓN DE RECOLECCIÓN DE BASURA</t>
  </si>
  <si>
    <t>COORDINACIÓN DE ALUMBRADO PÚBLICO</t>
  </si>
  <si>
    <t>DIRECCIÓN DE ADQUISICIONES</t>
  </si>
  <si>
    <t>UNIDAD DE PLANEACIÓN Y POLÍTICA PÚBLICA</t>
  </si>
  <si>
    <t>LOGÍSTICA Y EVENTOS</t>
  </si>
  <si>
    <t>SIPPINA</t>
  </si>
  <si>
    <t>IMPAS</t>
  </si>
  <si>
    <t>II. Gasto Etiquetado     (II=A+B+C+D+E+F+G+H)</t>
  </si>
  <si>
    <t>III. Total de Egresos (III = I + II)</t>
  </si>
  <si>
    <t>Clasificación Funcional (Finalidad y Función)</t>
  </si>
  <si>
    <t xml:space="preserve">Ampliaciones/ (Reducciones) </t>
  </si>
  <si>
    <t xml:space="preserve">Modificado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</si>
  <si>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</si>
  <si>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</si>
  <si>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</si>
  <si>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</si>
  <si>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</si>
  <si>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</si>
  <si>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</si>
  <si>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</si>
  <si>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</si>
  <si>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</si>
  <si>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</si>
  <si>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</si>
  <si>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</si>
  <si>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</si>
  <si>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</si>
  <si>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</si>
  <si>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</si>
  <si>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</si>
  <si>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</si>
  <si>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</si>
  <si>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</si>
  <si>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</si>
  <si>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</si>
  <si>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</si>
  <si>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</si>
  <si>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</si>
  <si>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</si>
  <si>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</si>
  <si>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</si>
  <si>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</si>
  <si>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</si>
  <si>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</si>
  <si>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</si>
  <si>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</si>
  <si>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 xml:space="preserve">Clasificación por Objeto del Gasto (Capítulo y Concepto)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</si>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</sst>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[Red]\-#,##0\ "/>
  </numFmts>
  <fonts count="17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b/>
      <i/>
      <sz val="10"/>
      <color theme="1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4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164" fontId="4" fillId="0" borderId="5" xfId="0" applyNumberFormat="1" applyFont="1" applyBorder="1" applyAlignment="1">
      <alignment vertical="center" wrapText="1"/>
    </xf>
    <xf numFmtId="164" fontId="4" fillId="0" borderId="2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horizontal="left" vertical="center" wrapText="1" indent="5"/>
    </xf>
    <xf numFmtId="164" fontId="3" fillId="0" borderId="5" xfId="0" applyNumberFormat="1" applyFont="1" applyBorder="1" applyAlignment="1">
      <alignment vertical="center" wrapText="1"/>
    </xf>
    <xf numFmtId="164" fontId="3" fillId="2" borderId="2" xfId="0" applyNumberFormat="1" applyFont="1" applyFill="1" applyBorder="1" applyAlignment="1">
      <alignment vertical="center" wrapText="1"/>
    </xf>
    <xf numFmtId="164" fontId="3" fillId="0" borderId="6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4" fillId="2" borderId="7" xfId="0" applyNumberFormat="1" applyFont="1" applyFill="1" applyBorder="1" applyAlignment="1">
      <alignment vertical="center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vertical="center" wrapText="1"/>
    </xf>
    <xf numFmtId="164" fontId="4" fillId="0" borderId="3" xfId="0" applyNumberFormat="1" applyFont="1" applyBorder="1" applyAlignment="1">
      <alignment vertical="center" wrapText="1"/>
    </xf>
    <xf numFmtId="164" fontId="3" fillId="0" borderId="0" xfId="0" applyNumberFormat="1" applyFont="1"/>
    <xf numFmtId="164" fontId="4" fillId="2" borderId="9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left" vertical="center" indent="5"/>
    </xf>
    <xf numFmtId="164" fontId="3" fillId="0" borderId="5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justify" vertical="center"/>
    </xf>
    <xf numFmtId="164" fontId="3" fillId="0" borderId="5" xfId="0" applyNumberFormat="1" applyFont="1" applyBorder="1" applyAlignment="1">
      <alignment horizontal="left" vertical="center" indent="1"/>
    </xf>
    <xf numFmtId="164" fontId="4" fillId="0" borderId="5" xfId="0" applyNumberFormat="1" applyFont="1" applyBorder="1" applyAlignment="1">
      <alignment horizontal="left" vertical="center" indent="1"/>
    </xf>
    <xf numFmtId="164" fontId="4" fillId="0" borderId="5" xfId="0" applyNumberFormat="1" applyFont="1" applyBorder="1" applyAlignment="1">
      <alignment horizontal="left" vertical="center" wrapText="1" indent="1"/>
    </xf>
    <xf numFmtId="164" fontId="3" fillId="0" borderId="5" xfId="0" applyNumberFormat="1" applyFont="1" applyBorder="1" applyAlignment="1">
      <alignment horizontal="left" vertical="center" wrapText="1" indent="1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4" fontId="3" fillId="0" borderId="10" xfId="0" applyNumberFormat="1" applyFont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vertical="center"/>
    </xf>
    <xf numFmtId="164" fontId="4" fillId="2" borderId="14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left" vertical="center" indent="3"/>
    </xf>
    <xf numFmtId="164" fontId="3" fillId="0" borderId="5" xfId="0" applyNumberFormat="1" applyFont="1" applyBorder="1" applyAlignment="1">
      <alignment horizontal="left" vertical="center" wrapText="1" indent="3"/>
    </xf>
    <xf numFmtId="164" fontId="3" fillId="0" borderId="5" xfId="0" applyNumberFormat="1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right" vertical="center"/>
    </xf>
    <xf numFmtId="164" fontId="4" fillId="0" borderId="15" xfId="0" applyNumberFormat="1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/>
    </xf>
    <xf numFmtId="164" fontId="3" fillId="2" borderId="2" xfId="0" applyNumberFormat="1" applyFont="1" applyFill="1" applyBorder="1" applyAlignment="1">
      <alignment horizontal="right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justify" vertical="center"/>
    </xf>
    <xf numFmtId="164" fontId="3" fillId="0" borderId="16" xfId="0" applyNumberFormat="1" applyFont="1" applyBorder="1" applyAlignment="1">
      <alignment horizontal="left" vertical="center" indent="1"/>
    </xf>
    <xf numFmtId="164" fontId="3" fillId="0" borderId="17" xfId="0" applyNumberFormat="1" applyFont="1" applyBorder="1" applyAlignment="1">
      <alignment horizontal="right" vertical="center"/>
    </xf>
    <xf numFmtId="164" fontId="3" fillId="0" borderId="17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left" vertical="center" wrapText="1"/>
    </xf>
    <xf numFmtId="164" fontId="3" fillId="0" borderId="6" xfId="0" applyNumberFormat="1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justify" vertical="center"/>
    </xf>
    <xf numFmtId="0" fontId="3" fillId="0" borderId="0" xfId="0" applyFont="1" applyAlignment="1">
      <alignment horizont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 indent="2"/>
    </xf>
    <xf numFmtId="164" fontId="4" fillId="0" borderId="2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left" vertical="center" wrapText="1" indent="2"/>
    </xf>
    <xf numFmtId="164" fontId="3" fillId="0" borderId="2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 indent="2"/>
    </xf>
    <xf numFmtId="164" fontId="3" fillId="0" borderId="2" xfId="0" applyNumberFormat="1" applyFont="1" applyBorder="1" applyAlignment="1">
      <alignment horizontal="left" vertical="center" wrapText="1" indent="2"/>
    </xf>
    <xf numFmtId="0" fontId="3" fillId="0" borderId="5" xfId="0" applyFont="1" applyBorder="1" applyAlignment="1">
      <alignment horizontal="left" vertical="center" wrapText="1" indent="4"/>
    </xf>
    <xf numFmtId="164" fontId="3" fillId="0" borderId="5" xfId="0" applyNumberFormat="1" applyFont="1" applyBorder="1" applyAlignment="1">
      <alignment horizontal="left" vertical="center" wrapText="1" indent="4"/>
    </xf>
    <xf numFmtId="164" fontId="3" fillId="0" borderId="5" xfId="0" applyNumberFormat="1" applyFont="1" applyBorder="1" applyAlignment="1">
      <alignment horizontal="left" vertical="center" indent="4"/>
    </xf>
    <xf numFmtId="164" fontId="6" fillId="0" borderId="2" xfId="0" applyNumberFormat="1" applyFont="1" applyBorder="1" applyAlignment="1">
      <alignment horizontal="left" vertical="center" wrapText="1" indent="2"/>
    </xf>
    <xf numFmtId="0" fontId="3" fillId="0" borderId="6" xfId="0" applyFont="1" applyBorder="1" applyAlignment="1">
      <alignment horizontal="left" vertical="center" wrapText="1" indent="2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left" vertical="center" wrapText="1" indent="2"/>
    </xf>
    <xf numFmtId="164" fontId="3" fillId="0" borderId="3" xfId="0" applyNumberFormat="1" applyFont="1" applyBorder="1" applyAlignment="1">
      <alignment horizontal="right" vertical="center" wrapText="1"/>
    </xf>
    <xf numFmtId="0" fontId="7" fillId="0" borderId="0" xfId="0" applyFont="1"/>
    <xf numFmtId="0" fontId="8" fillId="2" borderId="7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164" fontId="8" fillId="0" borderId="5" xfId="0" applyNumberFormat="1" applyFont="1" applyBorder="1" applyAlignment="1">
      <alignment horizontal="justify" vertical="center" wrapText="1"/>
    </xf>
    <xf numFmtId="164" fontId="8" fillId="0" borderId="2" xfId="0" applyNumberFormat="1" applyFont="1" applyBorder="1" applyAlignment="1">
      <alignment horizontal="right" vertical="center" wrapText="1"/>
    </xf>
    <xf numFmtId="164" fontId="7" fillId="0" borderId="5" xfId="0" applyNumberFormat="1" applyFont="1" applyBorder="1" applyAlignment="1">
      <alignment horizontal="left" vertical="center" wrapText="1" indent="2"/>
    </xf>
    <xf numFmtId="164" fontId="7" fillId="0" borderId="2" xfId="0" applyNumberFormat="1" applyFont="1" applyBorder="1" applyAlignment="1">
      <alignment horizontal="right"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7" fillId="0" borderId="2" xfId="0" applyNumberFormat="1" applyFont="1" applyFill="1" applyBorder="1" applyAlignment="1">
      <alignment horizontal="right" vertical="center" wrapText="1"/>
    </xf>
    <xf numFmtId="164" fontId="7" fillId="0" borderId="5" xfId="0" applyNumberFormat="1" applyFont="1" applyBorder="1" applyAlignment="1">
      <alignment horizontal="justify" vertical="center" wrapText="1"/>
    </xf>
    <xf numFmtId="164" fontId="8" fillId="0" borderId="5" xfId="0" applyNumberFormat="1" applyFont="1" applyBorder="1" applyAlignment="1">
      <alignment horizontal="justify" vertical="center"/>
    </xf>
    <xf numFmtId="164" fontId="9" fillId="0" borderId="5" xfId="0" applyNumberFormat="1" applyFont="1" applyBorder="1" applyAlignment="1">
      <alignment horizontal="justify" vertical="center" wrapText="1"/>
    </xf>
    <xf numFmtId="164" fontId="9" fillId="0" borderId="2" xfId="0" applyNumberFormat="1" applyFont="1" applyBorder="1" applyAlignment="1">
      <alignment horizontal="right" vertical="center" wrapText="1"/>
    </xf>
    <xf numFmtId="164" fontId="9" fillId="0" borderId="6" xfId="0" applyNumberFormat="1" applyFont="1" applyBorder="1" applyAlignment="1">
      <alignment horizontal="justify" vertical="center" wrapText="1"/>
    </xf>
    <xf numFmtId="164" fontId="9" fillId="0" borderId="3" xfId="0" applyNumberFormat="1" applyFont="1" applyBorder="1" applyAlignment="1">
      <alignment horizontal="right" vertical="center" wrapText="1"/>
    </xf>
    <xf numFmtId="164" fontId="10" fillId="0" borderId="12" xfId="0" applyNumberFormat="1" applyFont="1" applyBorder="1" applyAlignment="1">
      <alignment horizontal="left" vertical="top" wrapText="1"/>
    </xf>
    <xf numFmtId="164" fontId="10" fillId="0" borderId="0" xfId="0" applyNumberFormat="1" applyFont="1" applyAlignment="1">
      <alignment vertical="center"/>
    </xf>
    <xf numFmtId="164" fontId="7" fillId="0" borderId="0" xfId="0" applyNumberFormat="1" applyFont="1"/>
    <xf numFmtId="164" fontId="9" fillId="0" borderId="0" xfId="0" applyNumberFormat="1" applyFont="1" applyBorder="1" applyAlignment="1">
      <alignment horizontal="right" vertical="center" wrapText="1"/>
    </xf>
    <xf numFmtId="164" fontId="11" fillId="0" borderId="0" xfId="0" applyNumberFormat="1" applyFont="1" applyAlignment="1">
      <alignment vertical="center"/>
    </xf>
    <xf numFmtId="164" fontId="8" fillId="2" borderId="4" xfId="0" applyNumberFormat="1" applyFont="1" applyFill="1" applyBorder="1" applyAlignment="1">
      <alignment horizontal="center" vertical="center" wrapText="1"/>
    </xf>
    <xf numFmtId="164" fontId="8" fillId="2" borderId="9" xfId="0" applyNumberFormat="1" applyFont="1" applyFill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left" vertical="center" wrapText="1"/>
    </xf>
    <xf numFmtId="164" fontId="7" fillId="0" borderId="6" xfId="0" applyNumberFormat="1" applyFont="1" applyBorder="1" applyAlignment="1">
      <alignment horizontal="justify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justify" vertical="center" wrapText="1"/>
    </xf>
    <xf numFmtId="164" fontId="8" fillId="0" borderId="3" xfId="0" applyNumberFormat="1" applyFont="1" applyBorder="1" applyAlignment="1">
      <alignment horizontal="justify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9" xfId="0" applyFont="1" applyBorder="1" applyAlignment="1">
      <alignment horizontal="center" wrapText="1"/>
    </xf>
    <xf numFmtId="0" fontId="7" fillId="0" borderId="20" xfId="0" applyFont="1" applyBorder="1" applyAlignment="1">
      <alignment horizont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2" fillId="0" borderId="6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center" vertical="center" wrapText="1"/>
    </xf>
    <xf numFmtId="10" fontId="12" fillId="0" borderId="3" xfId="2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justify" vertical="center" wrapText="1"/>
    </xf>
    <xf numFmtId="43" fontId="12" fillId="0" borderId="1" xfId="1" applyFont="1" applyBorder="1" applyAlignment="1">
      <alignment horizontal="justify" vertical="center" wrapText="1"/>
    </xf>
    <xf numFmtId="0" fontId="0" fillId="0" borderId="24" xfId="0" applyBorder="1"/>
    <xf numFmtId="0" fontId="12" fillId="0" borderId="1" xfId="0" applyFont="1" applyBorder="1" applyAlignment="1">
      <alignment horizontal="justify" vertical="center" wrapTex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4" fillId="0" borderId="0" xfId="0" applyFont="1"/>
    <xf numFmtId="43" fontId="14" fillId="0" borderId="0" xfId="1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 indent="1"/>
    </xf>
    <xf numFmtId="164" fontId="3" fillId="0" borderId="5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0" fontId="3" fillId="0" borderId="0" xfId="0" applyFont="1" applyBorder="1"/>
    <xf numFmtId="0" fontId="3" fillId="0" borderId="6" xfId="0" applyFont="1" applyBorder="1" applyAlignment="1">
      <alignment horizontal="justify" vertical="center" wrapText="1"/>
    </xf>
    <xf numFmtId="0" fontId="3" fillId="0" borderId="25" xfId="0" applyFont="1" applyBorder="1"/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indent="2"/>
    </xf>
    <xf numFmtId="0" fontId="3" fillId="0" borderId="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 indent="2"/>
    </xf>
    <xf numFmtId="164" fontId="3" fillId="0" borderId="17" xfId="0" applyNumberFormat="1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164" fontId="3" fillId="0" borderId="3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164" fontId="4" fillId="0" borderId="5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 indent="3"/>
    </xf>
    <xf numFmtId="0" fontId="3" fillId="0" borderId="2" xfId="0" applyFont="1" applyBorder="1"/>
    <xf numFmtId="0" fontId="3" fillId="0" borderId="1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164" fontId="3" fillId="0" borderId="16" xfId="0" applyNumberFormat="1" applyFont="1" applyBorder="1" applyAlignment="1">
      <alignment horizontal="right" vertical="center"/>
    </xf>
    <xf numFmtId="0" fontId="4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164" fontId="4" fillId="0" borderId="32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64" fontId="3" fillId="0" borderId="6" xfId="0" applyNumberFormat="1" applyFont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left"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right"/>
    </xf>
    <xf numFmtId="0" fontId="15" fillId="0" borderId="0" xfId="0" applyFont="1" applyAlignment="1">
      <alignment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85"/>
  <sheetViews>
    <sheetView workbookViewId="0">
      <pane ySplit="8" topLeftCell="A69" activePane="bottomLeft" state="frozen"/>
      <selection pane="bottomLeft" sqref="A1:F87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17.7109375" style="1" customWidth="1"/>
    <col min="4" max="4" width="18" style="1" customWidth="1"/>
    <col min="5" max="5" width="20.85546875" style="1" customWidth="1"/>
    <col min="6" max="16384" width="11.42578125" style="1"/>
  </cols>
  <sheetData>
    <row r="1" spans="2:5" ht="13.5" thickBot="1" x14ac:dyDescent="0.25"/>
    <row r="2" spans="2:5" x14ac:dyDescent="0.2">
      <c r="B2" s="39" t="s">
        <v>44</v>
      </c>
      <c r="C2" s="40"/>
      <c r="D2" s="40"/>
      <c r="E2" s="41"/>
    </row>
    <row r="3" spans="2:5" x14ac:dyDescent="0.2">
      <c r="B3" s="42" t="s">
        <v>0</v>
      </c>
      <c r="C3" s="43"/>
      <c r="D3" s="43"/>
      <c r="E3" s="44"/>
    </row>
    <row r="4" spans="2:5" x14ac:dyDescent="0.2">
      <c r="B4" s="42" t="s">
        <v>45</v>
      </c>
      <c r="C4" s="43"/>
      <c r="D4" s="43"/>
      <c r="E4" s="44"/>
    </row>
    <row r="5" spans="2:5" ht="13.5" thickBot="1" x14ac:dyDescent="0.25">
      <c r="B5" s="45" t="s">
        <v>1</v>
      </c>
      <c r="C5" s="46"/>
      <c r="D5" s="46"/>
      <c r="E5" s="47"/>
    </row>
    <row r="6" spans="2:5" ht="13.5" thickBot="1" x14ac:dyDescent="0.25">
      <c r="B6" s="2"/>
      <c r="C6" s="2"/>
      <c r="D6" s="2"/>
      <c r="E6" s="2"/>
    </row>
    <row r="7" spans="2:5" x14ac:dyDescent="0.2">
      <c r="B7" s="48" t="s">
        <v>2</v>
      </c>
      <c r="C7" s="3" t="s">
        <v>3</v>
      </c>
      <c r="D7" s="50" t="s">
        <v>5</v>
      </c>
      <c r="E7" s="3" t="s">
        <v>6</v>
      </c>
    </row>
    <row r="8" spans="2:5" ht="13.5" thickBot="1" x14ac:dyDescent="0.25">
      <c r="B8" s="49"/>
      <c r="C8" s="4" t="s">
        <v>4</v>
      </c>
      <c r="D8" s="51"/>
      <c r="E8" s="4" t="s">
        <v>7</v>
      </c>
    </row>
    <row r="9" spans="2:5" x14ac:dyDescent="0.2">
      <c r="B9" s="7" t="s">
        <v>8</v>
      </c>
      <c r="C9" s="8">
        <f>SUM(C10:C12)</f>
        <v>269906393.37</v>
      </c>
      <c r="D9" s="8">
        <f>SUM(D10:D12)</f>
        <v>289466421.88999999</v>
      </c>
      <c r="E9" s="8">
        <f>SUM(E10:E12)</f>
        <v>289466421.88999999</v>
      </c>
    </row>
    <row r="10" spans="2:5" x14ac:dyDescent="0.2">
      <c r="B10" s="9" t="s">
        <v>9</v>
      </c>
      <c r="C10" s="6">
        <v>201086768.37</v>
      </c>
      <c r="D10" s="6">
        <v>233031350.00999999</v>
      </c>
      <c r="E10" s="6">
        <v>233031350.00999999</v>
      </c>
    </row>
    <row r="11" spans="2:5" x14ac:dyDescent="0.2">
      <c r="B11" s="9" t="s">
        <v>10</v>
      </c>
      <c r="C11" s="6">
        <v>68819625</v>
      </c>
      <c r="D11" s="6">
        <v>56435071.880000003</v>
      </c>
      <c r="E11" s="6">
        <v>56435071.880000003</v>
      </c>
    </row>
    <row r="12" spans="2:5" x14ac:dyDescent="0.2">
      <c r="B12" s="9" t="s">
        <v>11</v>
      </c>
      <c r="C12" s="6">
        <f>C48</f>
        <v>0</v>
      </c>
      <c r="D12" s="6">
        <f>D48</f>
        <v>0</v>
      </c>
      <c r="E12" s="6">
        <f>E48</f>
        <v>0</v>
      </c>
    </row>
    <row r="13" spans="2:5" x14ac:dyDescent="0.2">
      <c r="B13" s="7"/>
      <c r="C13" s="6"/>
      <c r="D13" s="6"/>
      <c r="E13" s="6"/>
    </row>
    <row r="14" spans="2:5" ht="15" x14ac:dyDescent="0.2">
      <c r="B14" s="7" t="s">
        <v>42</v>
      </c>
      <c r="C14" s="8">
        <f>SUM(C15:C16)</f>
        <v>261146770.10000002</v>
      </c>
      <c r="D14" s="8">
        <f>SUM(D15:D16)</f>
        <v>246829410.13</v>
      </c>
      <c r="E14" s="8">
        <f>SUM(E15:E16)</f>
        <v>246829410.12</v>
      </c>
    </row>
    <row r="15" spans="2:5" x14ac:dyDescent="0.2">
      <c r="B15" s="9" t="s">
        <v>12</v>
      </c>
      <c r="C15" s="6">
        <v>191349965.05000001</v>
      </c>
      <c r="D15" s="6">
        <v>208453332.38</v>
      </c>
      <c r="E15" s="6">
        <v>208453332.38</v>
      </c>
    </row>
    <row r="16" spans="2:5" x14ac:dyDescent="0.2">
      <c r="B16" s="9" t="s">
        <v>13</v>
      </c>
      <c r="C16" s="6">
        <v>69796805.049999997</v>
      </c>
      <c r="D16" s="6">
        <v>38376077.75</v>
      </c>
      <c r="E16" s="6">
        <v>38376077.740000002</v>
      </c>
    </row>
    <row r="17" spans="2:5" x14ac:dyDescent="0.2">
      <c r="B17" s="10"/>
      <c r="C17" s="6"/>
      <c r="D17" s="6"/>
      <c r="E17" s="6"/>
    </row>
    <row r="18" spans="2:5" x14ac:dyDescent="0.2">
      <c r="B18" s="7" t="s">
        <v>14</v>
      </c>
      <c r="C18" s="8">
        <f>SUM(C19:C20)</f>
        <v>0</v>
      </c>
      <c r="D18" s="8">
        <f>SUM(D19:D20)</f>
        <v>3668543.24</v>
      </c>
      <c r="E18" s="8">
        <f>SUM(E19:E20)</f>
        <v>3668543.24</v>
      </c>
    </row>
    <row r="19" spans="2:5" x14ac:dyDescent="0.2">
      <c r="B19" s="9" t="s">
        <v>15</v>
      </c>
      <c r="C19" s="11">
        <v>0</v>
      </c>
      <c r="D19" s="6">
        <v>3668543.24</v>
      </c>
      <c r="E19" s="6">
        <v>3668543.24</v>
      </c>
    </row>
    <row r="20" spans="2:5" x14ac:dyDescent="0.2">
      <c r="B20" s="9" t="s">
        <v>16</v>
      </c>
      <c r="C20" s="11"/>
      <c r="D20" s="6"/>
      <c r="E20" s="6"/>
    </row>
    <row r="21" spans="2:5" x14ac:dyDescent="0.2">
      <c r="B21" s="10"/>
      <c r="C21" s="6"/>
      <c r="D21" s="6"/>
      <c r="E21" s="6"/>
    </row>
    <row r="22" spans="2:5" x14ac:dyDescent="0.2">
      <c r="B22" s="7" t="s">
        <v>17</v>
      </c>
      <c r="C22" s="8">
        <f>C9-C14+C18</f>
        <v>8759623.2699999809</v>
      </c>
      <c r="D22" s="7">
        <f>D9-D14+D18</f>
        <v>46305554.999999993</v>
      </c>
      <c r="E22" s="7">
        <f>E9-E14+E18</f>
        <v>46305555.009999983</v>
      </c>
    </row>
    <row r="23" spans="2:5" x14ac:dyDescent="0.2">
      <c r="B23" s="7"/>
      <c r="C23" s="6"/>
      <c r="D23" s="10"/>
      <c r="E23" s="10"/>
    </row>
    <row r="24" spans="2:5" x14ac:dyDescent="0.2">
      <c r="B24" s="7" t="s">
        <v>18</v>
      </c>
      <c r="C24" s="8">
        <f>C22-C12</f>
        <v>8759623.2699999809</v>
      </c>
      <c r="D24" s="7">
        <f>D22-D12</f>
        <v>46305554.999999993</v>
      </c>
      <c r="E24" s="7">
        <f>E22-E12</f>
        <v>46305555.009999983</v>
      </c>
    </row>
    <row r="25" spans="2:5" x14ac:dyDescent="0.2">
      <c r="B25" s="7"/>
      <c r="C25" s="6"/>
      <c r="D25" s="10"/>
      <c r="E25" s="10"/>
    </row>
    <row r="26" spans="2:5" ht="25.5" x14ac:dyDescent="0.2">
      <c r="B26" s="7" t="s">
        <v>19</v>
      </c>
      <c r="C26" s="8">
        <f>C24-C18</f>
        <v>8759623.2699999809</v>
      </c>
      <c r="D26" s="8">
        <f>D24-D18</f>
        <v>42637011.75999999</v>
      </c>
      <c r="E26" s="8">
        <f>E24-E18</f>
        <v>42637011.769999981</v>
      </c>
    </row>
    <row r="27" spans="2:5" ht="13.5" thickBot="1" x14ac:dyDescent="0.25">
      <c r="B27" s="12"/>
      <c r="C27" s="13"/>
      <c r="D27" s="13"/>
      <c r="E27" s="13"/>
    </row>
    <row r="28" spans="2:5" ht="35.1" customHeight="1" thickBot="1" x14ac:dyDescent="0.25">
      <c r="B28" s="38"/>
      <c r="C28" s="38"/>
      <c r="D28" s="38"/>
      <c r="E28" s="38"/>
    </row>
    <row r="29" spans="2:5" ht="13.5" thickBot="1" x14ac:dyDescent="0.25">
      <c r="B29" s="14" t="s">
        <v>20</v>
      </c>
      <c r="C29" s="15" t="s">
        <v>21</v>
      </c>
      <c r="D29" s="15" t="s">
        <v>5</v>
      </c>
      <c r="E29" s="15" t="s">
        <v>22</v>
      </c>
    </row>
    <row r="30" spans="2:5" x14ac:dyDescent="0.2">
      <c r="B30" s="5"/>
      <c r="C30" s="6"/>
      <c r="D30" s="6"/>
      <c r="E30" s="6"/>
    </row>
    <row r="31" spans="2:5" x14ac:dyDescent="0.2">
      <c r="B31" s="7" t="s">
        <v>23</v>
      </c>
      <c r="C31" s="8">
        <f>SUM(C32:C33)</f>
        <v>0</v>
      </c>
      <c r="D31" s="7">
        <f>SUM(D32:D33)</f>
        <v>0</v>
      </c>
      <c r="E31" s="7">
        <f>SUM(E32:E33)</f>
        <v>0</v>
      </c>
    </row>
    <row r="32" spans="2:5" x14ac:dyDescent="0.2">
      <c r="B32" s="9" t="s">
        <v>24</v>
      </c>
      <c r="C32" s="6"/>
      <c r="D32" s="10"/>
      <c r="E32" s="10"/>
    </row>
    <row r="33" spans="2:5" x14ac:dyDescent="0.2">
      <c r="B33" s="9" t="s">
        <v>25</v>
      </c>
      <c r="C33" s="6"/>
      <c r="D33" s="10"/>
      <c r="E33" s="10"/>
    </row>
    <row r="34" spans="2:5" x14ac:dyDescent="0.2">
      <c r="B34" s="7"/>
      <c r="C34" s="6"/>
      <c r="D34" s="6"/>
      <c r="E34" s="6"/>
    </row>
    <row r="35" spans="2:5" x14ac:dyDescent="0.2">
      <c r="B35" s="7" t="s">
        <v>43</v>
      </c>
      <c r="C35" s="8">
        <f>C26+C31</f>
        <v>8759623.2699999809</v>
      </c>
      <c r="D35" s="8">
        <f>D26+D31</f>
        <v>42637011.75999999</v>
      </c>
      <c r="E35" s="8">
        <f>E26+E31</f>
        <v>42637011.769999981</v>
      </c>
    </row>
    <row r="36" spans="2:5" ht="13.5" thickBot="1" x14ac:dyDescent="0.25">
      <c r="B36" s="16"/>
      <c r="C36" s="17"/>
      <c r="D36" s="17"/>
      <c r="E36" s="17"/>
    </row>
    <row r="37" spans="2:5" ht="35.1" customHeight="1" thickBot="1" x14ac:dyDescent="0.25">
      <c r="B37" s="18"/>
      <c r="C37" s="18"/>
      <c r="D37" s="18"/>
      <c r="E37" s="18"/>
    </row>
    <row r="38" spans="2:5" x14ac:dyDescent="0.2">
      <c r="B38" s="52" t="s">
        <v>20</v>
      </c>
      <c r="C38" s="56" t="s">
        <v>26</v>
      </c>
      <c r="D38" s="54" t="s">
        <v>5</v>
      </c>
      <c r="E38" s="19" t="s">
        <v>6</v>
      </c>
    </row>
    <row r="39" spans="2:5" ht="13.5" thickBot="1" x14ac:dyDescent="0.25">
      <c r="B39" s="53"/>
      <c r="C39" s="57"/>
      <c r="D39" s="55"/>
      <c r="E39" s="20" t="s">
        <v>22</v>
      </c>
    </row>
    <row r="40" spans="2:5" x14ac:dyDescent="0.2">
      <c r="B40" s="21"/>
      <c r="C40" s="22"/>
      <c r="D40" s="22"/>
      <c r="E40" s="22"/>
    </row>
    <row r="41" spans="2:5" x14ac:dyDescent="0.2">
      <c r="B41" s="23" t="s">
        <v>27</v>
      </c>
      <c r="C41" s="24">
        <f>SUM(C42:C43)</f>
        <v>0</v>
      </c>
      <c r="D41" s="24">
        <f>SUM(D42:D43)</f>
        <v>0</v>
      </c>
      <c r="E41" s="24">
        <f>SUM(E42:E43)</f>
        <v>0</v>
      </c>
    </row>
    <row r="42" spans="2:5" x14ac:dyDescent="0.2">
      <c r="B42" s="25" t="s">
        <v>28</v>
      </c>
      <c r="C42" s="22"/>
      <c r="D42" s="26"/>
      <c r="E42" s="26"/>
    </row>
    <row r="43" spans="2:5" x14ac:dyDescent="0.2">
      <c r="B43" s="25" t="s">
        <v>29</v>
      </c>
      <c r="C43" s="22"/>
      <c r="D43" s="26"/>
      <c r="E43" s="26"/>
    </row>
    <row r="44" spans="2:5" x14ac:dyDescent="0.2">
      <c r="B44" s="23" t="s">
        <v>30</v>
      </c>
      <c r="C44" s="24">
        <f>SUM(C45:C46)</f>
        <v>0</v>
      </c>
      <c r="D44" s="24">
        <f>SUM(D45:D46)</f>
        <v>0</v>
      </c>
      <c r="E44" s="24">
        <f>SUM(E45:E46)</f>
        <v>0</v>
      </c>
    </row>
    <row r="45" spans="2:5" x14ac:dyDescent="0.2">
      <c r="B45" s="25" t="s">
        <v>31</v>
      </c>
      <c r="C45" s="22"/>
      <c r="D45" s="26"/>
      <c r="E45" s="26"/>
    </row>
    <row r="46" spans="2:5" x14ac:dyDescent="0.2">
      <c r="B46" s="25" t="s">
        <v>32</v>
      </c>
      <c r="C46" s="22"/>
      <c r="D46" s="26"/>
      <c r="E46" s="26"/>
    </row>
    <row r="47" spans="2:5" x14ac:dyDescent="0.2">
      <c r="B47" s="23"/>
      <c r="C47" s="22"/>
      <c r="D47" s="22"/>
      <c r="E47" s="22"/>
    </row>
    <row r="48" spans="2:5" x14ac:dyDescent="0.2">
      <c r="B48" s="23" t="s">
        <v>33</v>
      </c>
      <c r="C48" s="24">
        <f>C41-C44</f>
        <v>0</v>
      </c>
      <c r="D48" s="23">
        <f>D41-D44</f>
        <v>0</v>
      </c>
      <c r="E48" s="23">
        <f>E41-E44</f>
        <v>0</v>
      </c>
    </row>
    <row r="49" spans="2:5" ht="13.5" thickBot="1" x14ac:dyDescent="0.25">
      <c r="B49" s="27"/>
      <c r="C49" s="28"/>
      <c r="D49" s="27"/>
      <c r="E49" s="27"/>
    </row>
    <row r="50" spans="2:5" ht="35.1" customHeight="1" thickBot="1" x14ac:dyDescent="0.25">
      <c r="B50" s="18"/>
      <c r="C50" s="18"/>
      <c r="D50" s="18"/>
      <c r="E50" s="18"/>
    </row>
    <row r="51" spans="2:5" x14ac:dyDescent="0.2">
      <c r="B51" s="52" t="s">
        <v>20</v>
      </c>
      <c r="C51" s="19" t="s">
        <v>3</v>
      </c>
      <c r="D51" s="54" t="s">
        <v>5</v>
      </c>
      <c r="E51" s="19" t="s">
        <v>6</v>
      </c>
    </row>
    <row r="52" spans="2:5" ht="13.5" thickBot="1" x14ac:dyDescent="0.25">
      <c r="B52" s="53"/>
      <c r="C52" s="20" t="s">
        <v>21</v>
      </c>
      <c r="D52" s="55"/>
      <c r="E52" s="20" t="s">
        <v>22</v>
      </c>
    </row>
    <row r="53" spans="2:5" x14ac:dyDescent="0.2">
      <c r="B53" s="21"/>
      <c r="C53" s="22"/>
      <c r="D53" s="22"/>
      <c r="E53" s="22"/>
    </row>
    <row r="54" spans="2:5" x14ac:dyDescent="0.2">
      <c r="B54" s="26" t="s">
        <v>34</v>
      </c>
      <c r="C54" s="22">
        <f>C10</f>
        <v>201086768.37</v>
      </c>
      <c r="D54" s="26">
        <f>D10</f>
        <v>233031350.00999999</v>
      </c>
      <c r="E54" s="26">
        <f>E10</f>
        <v>233031350.00999999</v>
      </c>
    </row>
    <row r="55" spans="2:5" x14ac:dyDescent="0.2">
      <c r="B55" s="26"/>
      <c r="C55" s="22"/>
      <c r="D55" s="26"/>
      <c r="E55" s="26"/>
    </row>
    <row r="56" spans="2:5" x14ac:dyDescent="0.2">
      <c r="B56" s="29" t="s">
        <v>35</v>
      </c>
      <c r="C56" s="22">
        <f>C42-C45</f>
        <v>0</v>
      </c>
      <c r="D56" s="26">
        <f>D42-D45</f>
        <v>0</v>
      </c>
      <c r="E56" s="26">
        <f>E42-E45</f>
        <v>0</v>
      </c>
    </row>
    <row r="57" spans="2:5" x14ac:dyDescent="0.2">
      <c r="B57" s="25" t="s">
        <v>28</v>
      </c>
      <c r="C57" s="22">
        <f>C42</f>
        <v>0</v>
      </c>
      <c r="D57" s="26">
        <f>D42</f>
        <v>0</v>
      </c>
      <c r="E57" s="26">
        <f>E42</f>
        <v>0</v>
      </c>
    </row>
    <row r="58" spans="2:5" x14ac:dyDescent="0.2">
      <c r="B58" s="25" t="s">
        <v>31</v>
      </c>
      <c r="C58" s="22">
        <f>C45</f>
        <v>0</v>
      </c>
      <c r="D58" s="26">
        <f>D45</f>
        <v>0</v>
      </c>
      <c r="E58" s="26">
        <f>E45</f>
        <v>0</v>
      </c>
    </row>
    <row r="59" spans="2:5" x14ac:dyDescent="0.2">
      <c r="B59" s="30"/>
      <c r="C59" s="22"/>
      <c r="D59" s="26"/>
      <c r="E59" s="26"/>
    </row>
    <row r="60" spans="2:5" x14ac:dyDescent="0.2">
      <c r="B60" s="30" t="s">
        <v>12</v>
      </c>
      <c r="C60" s="22">
        <f>C15</f>
        <v>191349965.05000001</v>
      </c>
      <c r="D60" s="22">
        <f>D15</f>
        <v>208453332.38</v>
      </c>
      <c r="E60" s="22">
        <f>E15</f>
        <v>208453332.38</v>
      </c>
    </row>
    <row r="61" spans="2:5" x14ac:dyDescent="0.2">
      <c r="B61" s="30"/>
      <c r="C61" s="22"/>
      <c r="D61" s="22"/>
      <c r="E61" s="22"/>
    </row>
    <row r="62" spans="2:5" x14ac:dyDescent="0.2">
      <c r="B62" s="30" t="s">
        <v>15</v>
      </c>
      <c r="C62" s="22"/>
      <c r="D62" s="22">
        <f>D19</f>
        <v>3668543.24</v>
      </c>
      <c r="E62" s="22">
        <f>E19</f>
        <v>3668543.24</v>
      </c>
    </row>
    <row r="63" spans="2:5" x14ac:dyDescent="0.2">
      <c r="B63" s="30"/>
      <c r="C63" s="22"/>
      <c r="D63" s="22"/>
      <c r="E63" s="22"/>
    </row>
    <row r="64" spans="2:5" x14ac:dyDescent="0.2">
      <c r="B64" s="31" t="s">
        <v>36</v>
      </c>
      <c r="C64" s="24">
        <f>C54+C56-C60+C62</f>
        <v>9736803.3199999928</v>
      </c>
      <c r="D64" s="23">
        <f>D54+D56-D60+D62</f>
        <v>28246560.869999997</v>
      </c>
      <c r="E64" s="23">
        <f>E54+E56-E60+E62</f>
        <v>28246560.869999997</v>
      </c>
    </row>
    <row r="65" spans="2:5" x14ac:dyDescent="0.2">
      <c r="B65" s="31"/>
      <c r="C65" s="24"/>
      <c r="D65" s="23"/>
      <c r="E65" s="23"/>
    </row>
    <row r="66" spans="2:5" ht="25.5" x14ac:dyDescent="0.2">
      <c r="B66" s="32" t="s">
        <v>37</v>
      </c>
      <c r="C66" s="24">
        <f>C64-C56</f>
        <v>9736803.3199999928</v>
      </c>
      <c r="D66" s="23">
        <f>D64-D56</f>
        <v>28246560.869999997</v>
      </c>
      <c r="E66" s="23">
        <f>E64-E56</f>
        <v>28246560.869999997</v>
      </c>
    </row>
    <row r="67" spans="2:5" ht="13.5" thickBot="1" x14ac:dyDescent="0.25">
      <c r="B67" s="27"/>
      <c r="C67" s="28"/>
      <c r="D67" s="27"/>
      <c r="E67" s="27"/>
    </row>
    <row r="68" spans="2:5" ht="35.1" customHeight="1" thickBot="1" x14ac:dyDescent="0.25">
      <c r="B68" s="18"/>
      <c r="C68" s="18"/>
      <c r="D68" s="18"/>
      <c r="E68" s="18"/>
    </row>
    <row r="69" spans="2:5" x14ac:dyDescent="0.2">
      <c r="B69" s="52" t="s">
        <v>20</v>
      </c>
      <c r="C69" s="56" t="s">
        <v>26</v>
      </c>
      <c r="D69" s="54" t="s">
        <v>5</v>
      </c>
      <c r="E69" s="19" t="s">
        <v>6</v>
      </c>
    </row>
    <row r="70" spans="2:5" ht="13.5" thickBot="1" x14ac:dyDescent="0.25">
      <c r="B70" s="53"/>
      <c r="C70" s="57"/>
      <c r="D70" s="55"/>
      <c r="E70" s="20" t="s">
        <v>22</v>
      </c>
    </row>
    <row r="71" spans="2:5" x14ac:dyDescent="0.2">
      <c r="B71" s="21"/>
      <c r="C71" s="22"/>
      <c r="D71" s="22"/>
      <c r="E71" s="22"/>
    </row>
    <row r="72" spans="2:5" x14ac:dyDescent="0.2">
      <c r="B72" s="26" t="s">
        <v>10</v>
      </c>
      <c r="C72" s="22">
        <f>C11</f>
        <v>68819625</v>
      </c>
      <c r="D72" s="26">
        <f>D11</f>
        <v>56435071.880000003</v>
      </c>
      <c r="E72" s="26">
        <f>E11</f>
        <v>56435071.880000003</v>
      </c>
    </row>
    <row r="73" spans="2:5" x14ac:dyDescent="0.2">
      <c r="B73" s="26"/>
      <c r="C73" s="22"/>
      <c r="D73" s="26"/>
      <c r="E73" s="26"/>
    </row>
    <row r="74" spans="2:5" ht="25.5" x14ac:dyDescent="0.2">
      <c r="B74" s="33" t="s">
        <v>38</v>
      </c>
      <c r="C74" s="22">
        <f>C75-C76</f>
        <v>0</v>
      </c>
      <c r="D74" s="26">
        <f>D75-D76</f>
        <v>0</v>
      </c>
      <c r="E74" s="26">
        <f>E75-E76</f>
        <v>0</v>
      </c>
    </row>
    <row r="75" spans="2:5" x14ac:dyDescent="0.2">
      <c r="B75" s="25" t="s">
        <v>29</v>
      </c>
      <c r="C75" s="22">
        <f>C43</f>
        <v>0</v>
      </c>
      <c r="D75" s="26">
        <f>D43</f>
        <v>0</v>
      </c>
      <c r="E75" s="26">
        <f>E43</f>
        <v>0</v>
      </c>
    </row>
    <row r="76" spans="2:5" x14ac:dyDescent="0.2">
      <c r="B76" s="25" t="s">
        <v>32</v>
      </c>
      <c r="C76" s="22">
        <f>C46</f>
        <v>0</v>
      </c>
      <c r="D76" s="26">
        <f>D46</f>
        <v>0</v>
      </c>
      <c r="E76" s="26">
        <f>E46</f>
        <v>0</v>
      </c>
    </row>
    <row r="77" spans="2:5" x14ac:dyDescent="0.2">
      <c r="B77" s="30"/>
      <c r="C77" s="22"/>
      <c r="D77" s="26"/>
      <c r="E77" s="26"/>
    </row>
    <row r="78" spans="2:5" x14ac:dyDescent="0.2">
      <c r="B78" s="30" t="s">
        <v>39</v>
      </c>
      <c r="C78" s="22">
        <f>C16</f>
        <v>69796805.049999997</v>
      </c>
      <c r="D78" s="22">
        <f>D16</f>
        <v>38376077.75</v>
      </c>
      <c r="E78" s="22">
        <f>E16</f>
        <v>38376077.740000002</v>
      </c>
    </row>
    <row r="79" spans="2:5" x14ac:dyDescent="0.2">
      <c r="B79" s="30"/>
      <c r="C79" s="22"/>
      <c r="D79" s="22"/>
      <c r="E79" s="22"/>
    </row>
    <row r="80" spans="2:5" x14ac:dyDescent="0.2">
      <c r="B80" s="30" t="s">
        <v>16</v>
      </c>
      <c r="C80" s="22"/>
      <c r="D80" s="22">
        <f>D20</f>
        <v>0</v>
      </c>
      <c r="E80" s="22">
        <f>E20</f>
        <v>0</v>
      </c>
    </row>
    <row r="81" spans="2:5" x14ac:dyDescent="0.2">
      <c r="B81" s="30"/>
      <c r="C81" s="22"/>
      <c r="D81" s="22"/>
      <c r="E81" s="22"/>
    </row>
    <row r="82" spans="2:5" x14ac:dyDescent="0.2">
      <c r="B82" s="31" t="s">
        <v>40</v>
      </c>
      <c r="C82" s="24">
        <f>C72+C74-C78+C80</f>
        <v>-977180.04999999702</v>
      </c>
      <c r="D82" s="23">
        <f>D72+D74-D78+D80</f>
        <v>18058994.130000003</v>
      </c>
      <c r="E82" s="23">
        <f>E72+E74-E78+E80</f>
        <v>18058994.140000001</v>
      </c>
    </row>
    <row r="83" spans="2:5" x14ac:dyDescent="0.2">
      <c r="B83" s="31"/>
      <c r="C83" s="24"/>
      <c r="D83" s="23"/>
      <c r="E83" s="23"/>
    </row>
    <row r="84" spans="2:5" ht="25.5" x14ac:dyDescent="0.2">
      <c r="B84" s="32" t="s">
        <v>41</v>
      </c>
      <c r="C84" s="24">
        <f>C82-C74</f>
        <v>-977180.04999999702</v>
      </c>
      <c r="D84" s="23">
        <f>D82-D74</f>
        <v>18058994.130000003</v>
      </c>
      <c r="E84" s="23">
        <f>E82-E74</f>
        <v>18058994.140000001</v>
      </c>
    </row>
    <row r="85" spans="2:5" ht="13.5" thickBot="1" x14ac:dyDescent="0.25">
      <c r="B85" s="27"/>
      <c r="C85" s="28"/>
      <c r="D85" s="27"/>
      <c r="E85" s="27"/>
    </row>
  </sheetData>
  <mergeCells count="15">
    <mergeCell ref="B69:B70"/>
    <mergeCell ref="C69:C70"/>
    <mergeCell ref="D69:D70"/>
    <mergeCell ref="B51:B52"/>
    <mergeCell ref="D51:D52"/>
    <mergeCell ref="B38:B39"/>
    <mergeCell ref="C38:C39"/>
    <mergeCell ref="D38:D39"/>
    <mergeCell ref="B28:E28"/>
    <mergeCell ref="B2:E2"/>
    <mergeCell ref="B3:E3"/>
    <mergeCell ref="B4:E4"/>
    <mergeCell ref="B5:E5"/>
    <mergeCell ref="B7:B8"/>
    <mergeCell ref="D7:D8"/>
  </mergeCells>
  <pageMargins left="0.7" right="0.7" top="0.75" bottom="0.75" header="0.3" footer="0.3"/>
  <pageSetup scale="69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abSelected="1" topLeftCell="B1" workbookViewId="0">
      <pane ySplit="8" topLeftCell="A20" activePane="bottomLeft" state="frozen"/>
      <selection pane="bottomLeft" activeCell="B1" sqref="B1:I36"/>
    </sheetView>
  </sheetViews>
  <sheetFormatPr baseColWidth="10" defaultColWidth="11" defaultRowHeight="12.75" x14ac:dyDescent="0.2"/>
  <cols>
    <col min="1" max="1" width="11" style="1" hidden="1" customWidth="1"/>
    <col min="2" max="2" width="42.85546875" style="1" customWidth="1"/>
    <col min="3" max="3" width="15.7109375" style="1" customWidth="1"/>
    <col min="4" max="4" width="15" style="1" customWidth="1"/>
    <col min="5" max="5" width="13.28515625" style="1" customWidth="1"/>
    <col min="6" max="6" width="13.7109375" style="1" customWidth="1"/>
    <col min="7" max="7" width="13.28515625" style="1" customWidth="1"/>
    <col min="8" max="8" width="14.28515625" style="1" customWidth="1"/>
    <col min="9" max="16384" width="11" style="1"/>
  </cols>
  <sheetData>
    <row r="1" spans="2:9" ht="13.5" thickBot="1" x14ac:dyDescent="0.25"/>
    <row r="2" spans="2:9" x14ac:dyDescent="0.2">
      <c r="B2" s="39" t="s">
        <v>44</v>
      </c>
      <c r="C2" s="40"/>
      <c r="D2" s="40"/>
      <c r="E2" s="40"/>
      <c r="F2" s="40"/>
      <c r="G2" s="40"/>
      <c r="H2" s="199"/>
    </row>
    <row r="3" spans="2:9" x14ac:dyDescent="0.2">
      <c r="B3" s="42" t="s">
        <v>334</v>
      </c>
      <c r="C3" s="233"/>
      <c r="D3" s="233"/>
      <c r="E3" s="233"/>
      <c r="F3" s="233"/>
      <c r="G3" s="233"/>
      <c r="H3" s="200"/>
    </row>
    <row r="4" spans="2:9" x14ac:dyDescent="0.2">
      <c r="B4" s="42" t="s">
        <v>504</v>
      </c>
      <c r="C4" s="233"/>
      <c r="D4" s="233"/>
      <c r="E4" s="233"/>
      <c r="F4" s="233"/>
      <c r="G4" s="233"/>
      <c r="H4" s="200"/>
    </row>
    <row r="5" spans="2:9" x14ac:dyDescent="0.2">
      <c r="B5" s="42" t="s">
        <v>45</v>
      </c>
      <c r="C5" s="233"/>
      <c r="D5" s="233"/>
      <c r="E5" s="233"/>
      <c r="F5" s="233"/>
      <c r="G5" s="233"/>
      <c r="H5" s="200"/>
    </row>
    <row r="6" spans="2:9" ht="13.5" thickBot="1" x14ac:dyDescent="0.25">
      <c r="B6" s="45" t="s">
        <v>1</v>
      </c>
      <c r="C6" s="46"/>
      <c r="D6" s="46"/>
      <c r="E6" s="46"/>
      <c r="F6" s="46"/>
      <c r="G6" s="46"/>
      <c r="H6" s="201"/>
    </row>
    <row r="7" spans="2:9" ht="13.5" thickBot="1" x14ac:dyDescent="0.25">
      <c r="B7" s="62" t="s">
        <v>2</v>
      </c>
      <c r="C7" s="186" t="s">
        <v>336</v>
      </c>
      <c r="D7" s="187"/>
      <c r="E7" s="187"/>
      <c r="F7" s="187"/>
      <c r="G7" s="188"/>
      <c r="H7" s="50" t="s">
        <v>337</v>
      </c>
    </row>
    <row r="8" spans="2:9" ht="26.25" thickBot="1" x14ac:dyDescent="0.25">
      <c r="B8" s="64"/>
      <c r="C8" s="4" t="s">
        <v>4</v>
      </c>
      <c r="D8" s="4" t="s">
        <v>392</v>
      </c>
      <c r="E8" s="4" t="s">
        <v>393</v>
      </c>
      <c r="F8" s="4" t="s">
        <v>505</v>
      </c>
      <c r="G8" s="4" t="s">
        <v>22</v>
      </c>
      <c r="H8" s="51"/>
    </row>
    <row r="9" spans="2:9" x14ac:dyDescent="0.2">
      <c r="B9" s="234" t="s">
        <v>506</v>
      </c>
      <c r="C9" s="195">
        <v>106116631.31</v>
      </c>
      <c r="D9" s="195">
        <v>24375890</v>
      </c>
      <c r="E9" s="195">
        <v>130492521.31</v>
      </c>
      <c r="F9" s="195">
        <v>85563044.870000005</v>
      </c>
      <c r="G9" s="195">
        <v>85563044.870000005</v>
      </c>
      <c r="H9" s="95">
        <v>44929476.440000005</v>
      </c>
      <c r="I9" s="18"/>
    </row>
    <row r="10" spans="2:9" ht="20.25" customHeight="1" x14ac:dyDescent="0.2">
      <c r="B10" s="235" t="s">
        <v>507</v>
      </c>
      <c r="C10" s="195"/>
      <c r="D10" s="95">
        <v>0</v>
      </c>
      <c r="E10" s="97"/>
      <c r="F10" s="95"/>
      <c r="G10" s="95"/>
      <c r="H10" s="97">
        <f t="shared" ref="H10:H31" si="0">E10-F10</f>
        <v>0</v>
      </c>
    </row>
    <row r="11" spans="2:9" x14ac:dyDescent="0.2">
      <c r="B11" s="235" t="s">
        <v>508</v>
      </c>
      <c r="C11" s="195"/>
      <c r="D11" s="95"/>
      <c r="E11" s="97">
        <f>C11+D11</f>
        <v>0</v>
      </c>
      <c r="F11" s="95"/>
      <c r="G11" s="95"/>
      <c r="H11" s="97">
        <f t="shared" si="0"/>
        <v>0</v>
      </c>
    </row>
    <row r="12" spans="2:9" x14ac:dyDescent="0.2">
      <c r="B12" s="235" t="s">
        <v>509</v>
      </c>
      <c r="C12" s="192">
        <f>SUM(C13:C14)</f>
        <v>0</v>
      </c>
      <c r="D12" s="192">
        <f>SUM(D13:D14)</f>
        <v>0</v>
      </c>
      <c r="E12" s="192">
        <f>SUM(E13:E14)</f>
        <v>0</v>
      </c>
      <c r="F12" s="192">
        <f>SUM(F13:F14)</f>
        <v>0</v>
      </c>
      <c r="G12" s="192">
        <f>SUM(G13:G14)</f>
        <v>0</v>
      </c>
      <c r="H12" s="97">
        <f t="shared" si="0"/>
        <v>0</v>
      </c>
    </row>
    <row r="13" spans="2:9" x14ac:dyDescent="0.2">
      <c r="B13" s="236" t="s">
        <v>510</v>
      </c>
      <c r="C13" s="195"/>
      <c r="D13" s="95"/>
      <c r="E13" s="97">
        <f>C13+D13</f>
        <v>0</v>
      </c>
      <c r="F13" s="95"/>
      <c r="G13" s="95"/>
      <c r="H13" s="97">
        <f t="shared" si="0"/>
        <v>0</v>
      </c>
    </row>
    <row r="14" spans="2:9" x14ac:dyDescent="0.2">
      <c r="B14" s="236" t="s">
        <v>511</v>
      </c>
      <c r="C14" s="195"/>
      <c r="D14" s="95"/>
      <c r="E14" s="97">
        <f>C14+D14</f>
        <v>0</v>
      </c>
      <c r="F14" s="95"/>
      <c r="G14" s="95"/>
      <c r="H14" s="97">
        <f t="shared" si="0"/>
        <v>0</v>
      </c>
    </row>
    <row r="15" spans="2:9" x14ac:dyDescent="0.2">
      <c r="B15" s="235" t="s">
        <v>512</v>
      </c>
      <c r="C15" s="195"/>
      <c r="D15" s="95"/>
      <c r="E15" s="97">
        <f>C15+D15</f>
        <v>0</v>
      </c>
      <c r="F15" s="95"/>
      <c r="G15" s="95"/>
      <c r="H15" s="97">
        <f t="shared" si="0"/>
        <v>0</v>
      </c>
    </row>
    <row r="16" spans="2:9" ht="25.5" x14ac:dyDescent="0.2">
      <c r="B16" s="235" t="s">
        <v>513</v>
      </c>
      <c r="C16" s="192">
        <f>C17+C18</f>
        <v>0</v>
      </c>
      <c r="D16" s="192">
        <f>D17+D18</f>
        <v>0</v>
      </c>
      <c r="E16" s="192">
        <f>E17+E18</f>
        <v>0</v>
      </c>
      <c r="F16" s="192">
        <f>F17+F18</f>
        <v>0</v>
      </c>
      <c r="G16" s="192">
        <f>G17+G18</f>
        <v>0</v>
      </c>
      <c r="H16" s="97">
        <f t="shared" si="0"/>
        <v>0</v>
      </c>
    </row>
    <row r="17" spans="2:10" x14ac:dyDescent="0.2">
      <c r="B17" s="236" t="s">
        <v>514</v>
      </c>
      <c r="C17" s="195"/>
      <c r="D17" s="95"/>
      <c r="E17" s="97">
        <f>C17+D17</f>
        <v>0</v>
      </c>
      <c r="F17" s="95"/>
      <c r="G17" s="95"/>
      <c r="H17" s="97">
        <f t="shared" si="0"/>
        <v>0</v>
      </c>
    </row>
    <row r="18" spans="2:10" x14ac:dyDescent="0.2">
      <c r="B18" s="236" t="s">
        <v>515</v>
      </c>
      <c r="C18" s="195"/>
      <c r="D18" s="95"/>
      <c r="E18" s="97">
        <f>C18+D18</f>
        <v>0</v>
      </c>
      <c r="F18" s="95"/>
      <c r="G18" s="95"/>
      <c r="H18" s="97">
        <f t="shared" si="0"/>
        <v>0</v>
      </c>
    </row>
    <row r="19" spans="2:10" x14ac:dyDescent="0.2">
      <c r="B19" s="235" t="s">
        <v>516</v>
      </c>
      <c r="C19" s="195"/>
      <c r="D19" s="95"/>
      <c r="E19" s="97">
        <f>C19+D19</f>
        <v>0</v>
      </c>
      <c r="F19" s="95"/>
      <c r="G19" s="95"/>
      <c r="H19" s="97">
        <f t="shared" si="0"/>
        <v>0</v>
      </c>
    </row>
    <row r="20" spans="2:10" x14ac:dyDescent="0.2">
      <c r="B20" s="235"/>
      <c r="C20" s="195"/>
      <c r="D20" s="95"/>
      <c r="E20" s="95"/>
      <c r="F20" s="95"/>
      <c r="G20" s="95"/>
      <c r="H20" s="97"/>
    </row>
    <row r="21" spans="2:10" x14ac:dyDescent="0.2">
      <c r="B21" s="234" t="s">
        <v>517</v>
      </c>
      <c r="C21" s="195">
        <v>69796805.050000012</v>
      </c>
      <c r="D21" s="195">
        <v>2181150.9499999997</v>
      </c>
      <c r="E21" s="195">
        <v>71977956</v>
      </c>
      <c r="F21" s="195">
        <v>38376077.75</v>
      </c>
      <c r="G21" s="195">
        <v>38376077.740000002</v>
      </c>
      <c r="H21" s="95">
        <v>33601878.25</v>
      </c>
      <c r="I21" s="18"/>
      <c r="J21" s="18"/>
    </row>
    <row r="22" spans="2:10" ht="18.75" customHeight="1" x14ac:dyDescent="0.2">
      <c r="B22" s="235" t="s">
        <v>507</v>
      </c>
      <c r="C22" s="73"/>
      <c r="D22" s="73"/>
      <c r="E22" s="73"/>
      <c r="F22" s="73"/>
      <c r="G22" s="73"/>
      <c r="H22" s="65"/>
    </row>
    <row r="23" spans="2:10" x14ac:dyDescent="0.2">
      <c r="B23" s="235" t="s">
        <v>508</v>
      </c>
      <c r="C23" s="195"/>
      <c r="D23" s="95"/>
      <c r="E23" s="97">
        <f>C23+D23</f>
        <v>0</v>
      </c>
      <c r="F23" s="95"/>
      <c r="G23" s="95"/>
      <c r="H23" s="97">
        <f t="shared" si="0"/>
        <v>0</v>
      </c>
    </row>
    <row r="24" spans="2:10" x14ac:dyDescent="0.2">
      <c r="B24" s="235" t="s">
        <v>509</v>
      </c>
      <c r="C24" s="192">
        <f>SUM(C25:C26)</f>
        <v>0</v>
      </c>
      <c r="D24" s="192">
        <f>SUM(D25:D26)</f>
        <v>0</v>
      </c>
      <c r="E24" s="192">
        <f>SUM(E25:E26)</f>
        <v>0</v>
      </c>
      <c r="F24" s="192">
        <f>SUM(F25:F26)</f>
        <v>0</v>
      </c>
      <c r="G24" s="192">
        <f>SUM(G25:G26)</f>
        <v>0</v>
      </c>
      <c r="H24" s="97">
        <f t="shared" si="0"/>
        <v>0</v>
      </c>
    </row>
    <row r="25" spans="2:10" x14ac:dyDescent="0.2">
      <c r="B25" s="236" t="s">
        <v>510</v>
      </c>
      <c r="C25" s="195"/>
      <c r="D25" s="95"/>
      <c r="E25" s="97">
        <f>C25+D25</f>
        <v>0</v>
      </c>
      <c r="F25" s="95"/>
      <c r="G25" s="95"/>
      <c r="H25" s="97">
        <f t="shared" si="0"/>
        <v>0</v>
      </c>
    </row>
    <row r="26" spans="2:10" x14ac:dyDescent="0.2">
      <c r="B26" s="236" t="s">
        <v>511</v>
      </c>
      <c r="C26" s="195"/>
      <c r="D26" s="95"/>
      <c r="E26" s="97">
        <f>C26+D26</f>
        <v>0</v>
      </c>
      <c r="F26" s="95"/>
      <c r="G26" s="95"/>
      <c r="H26" s="97">
        <f t="shared" si="0"/>
        <v>0</v>
      </c>
    </row>
    <row r="27" spans="2:10" x14ac:dyDescent="0.2">
      <c r="B27" s="235" t="s">
        <v>512</v>
      </c>
      <c r="C27" s="195"/>
      <c r="D27" s="95"/>
      <c r="E27" s="97">
        <f>C27+D27</f>
        <v>0</v>
      </c>
      <c r="F27" s="95"/>
      <c r="G27" s="95"/>
      <c r="H27" s="97">
        <f t="shared" si="0"/>
        <v>0</v>
      </c>
    </row>
    <row r="28" spans="2:10" ht="25.5" x14ac:dyDescent="0.2">
      <c r="B28" s="235" t="s">
        <v>513</v>
      </c>
      <c r="C28" s="192">
        <f>C29+C30</f>
        <v>0</v>
      </c>
      <c r="D28" s="192">
        <f>D29+D30</f>
        <v>0</v>
      </c>
      <c r="E28" s="192">
        <f>E29+E30</f>
        <v>0</v>
      </c>
      <c r="F28" s="192">
        <f>F29+F30</f>
        <v>0</v>
      </c>
      <c r="G28" s="192">
        <f>G29+G30</f>
        <v>0</v>
      </c>
      <c r="H28" s="97">
        <f t="shared" si="0"/>
        <v>0</v>
      </c>
    </row>
    <row r="29" spans="2:10" x14ac:dyDescent="0.2">
      <c r="B29" s="236" t="s">
        <v>514</v>
      </c>
      <c r="C29" s="195"/>
      <c r="D29" s="95"/>
      <c r="E29" s="97">
        <f>C29+D29</f>
        <v>0</v>
      </c>
      <c r="F29" s="95"/>
      <c r="G29" s="95"/>
      <c r="H29" s="97">
        <f t="shared" si="0"/>
        <v>0</v>
      </c>
    </row>
    <row r="30" spans="2:10" x14ac:dyDescent="0.2">
      <c r="B30" s="236" t="s">
        <v>515</v>
      </c>
      <c r="C30" s="195"/>
      <c r="D30" s="95"/>
      <c r="E30" s="97">
        <f>C30+D30</f>
        <v>0</v>
      </c>
      <c r="F30" s="95"/>
      <c r="G30" s="95"/>
      <c r="H30" s="97">
        <f t="shared" si="0"/>
        <v>0</v>
      </c>
    </row>
    <row r="31" spans="2:10" x14ac:dyDescent="0.2">
      <c r="B31" s="235" t="s">
        <v>516</v>
      </c>
      <c r="C31" s="195"/>
      <c r="D31" s="95"/>
      <c r="E31" s="97">
        <f>C31+D31</f>
        <v>0</v>
      </c>
      <c r="F31" s="95"/>
      <c r="G31" s="95"/>
      <c r="H31" s="97">
        <f t="shared" si="0"/>
        <v>0</v>
      </c>
    </row>
    <row r="32" spans="2:10" x14ac:dyDescent="0.2">
      <c r="B32" s="234" t="s">
        <v>518</v>
      </c>
      <c r="C32" s="195">
        <f>+C9+C21</f>
        <v>175913436.36000001</v>
      </c>
      <c r="D32" s="195">
        <f t="shared" ref="D32:G32" si="1">+D9+D21</f>
        <v>26557040.949999999</v>
      </c>
      <c r="E32" s="195">
        <f t="shared" si="1"/>
        <v>202470477.31</v>
      </c>
      <c r="F32" s="195">
        <f t="shared" si="1"/>
        <v>123939122.62</v>
      </c>
      <c r="G32" s="195">
        <f t="shared" si="1"/>
        <v>123939122.61000001</v>
      </c>
      <c r="H32" s="195">
        <f>+H9+H21</f>
        <v>78531354.689999998</v>
      </c>
    </row>
    <row r="33" spans="2:8" ht="13.5" thickBot="1" x14ac:dyDescent="0.25">
      <c r="B33" s="237"/>
      <c r="C33" s="238"/>
      <c r="D33" s="239"/>
      <c r="E33" s="239"/>
      <c r="F33" s="239"/>
      <c r="G33" s="239"/>
      <c r="H33" s="239"/>
    </row>
    <row r="40" spans="2:8" ht="16.5" x14ac:dyDescent="0.3">
      <c r="B40" s="240"/>
      <c r="C40" s="241"/>
      <c r="D40" s="242"/>
      <c r="E40"/>
      <c r="G40" s="242"/>
    </row>
    <row r="41" spans="2:8" ht="16.5" x14ac:dyDescent="0.3">
      <c r="B41" s="240"/>
      <c r="C41" s="241"/>
      <c r="D41" s="242"/>
      <c r="E41"/>
      <c r="G41" s="242"/>
    </row>
  </sheetData>
  <mergeCells count="8">
    <mergeCell ref="B2:H2"/>
    <mergeCell ref="B3:H3"/>
    <mergeCell ref="B4:H4"/>
    <mergeCell ref="B5:H5"/>
    <mergeCell ref="B6:H6"/>
    <mergeCell ref="B7:B8"/>
    <mergeCell ref="C7:G7"/>
    <mergeCell ref="H7:H8"/>
  </mergeCells>
  <pageMargins left="0.7" right="0.7" top="0.75" bottom="0.75" header="0.3" footer="0.3"/>
  <pageSetup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8"/>
  <sheetViews>
    <sheetView workbookViewId="0">
      <pane ySplit="8" topLeftCell="A63" activePane="bottomLeft" state="frozen"/>
      <selection pane="bottomLeft" sqref="A1:I79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58" customWidth="1"/>
    <col min="4" max="4" width="18" style="1" customWidth="1"/>
    <col min="5" max="5" width="14.7109375" style="58" customWidth="1"/>
    <col min="6" max="6" width="13.85546875" style="1" customWidth="1"/>
    <col min="7" max="7" width="14.85546875" style="1" customWidth="1"/>
    <col min="8" max="8" width="13.7109375" style="58" customWidth="1"/>
    <col min="9" max="16384" width="11" style="1"/>
  </cols>
  <sheetData>
    <row r="1" spans="2:8" ht="13.5" thickBot="1" x14ac:dyDescent="0.25"/>
    <row r="2" spans="2:8" x14ac:dyDescent="0.2">
      <c r="B2" s="39" t="s">
        <v>44</v>
      </c>
      <c r="C2" s="40"/>
      <c r="D2" s="40"/>
      <c r="E2" s="40"/>
      <c r="F2" s="40"/>
      <c r="G2" s="40"/>
      <c r="H2" s="41"/>
    </row>
    <row r="3" spans="2:8" x14ac:dyDescent="0.2">
      <c r="B3" s="42" t="s">
        <v>46</v>
      </c>
      <c r="C3" s="43"/>
      <c r="D3" s="43"/>
      <c r="E3" s="43"/>
      <c r="F3" s="43"/>
      <c r="G3" s="43"/>
      <c r="H3" s="44"/>
    </row>
    <row r="4" spans="2:8" x14ac:dyDescent="0.2">
      <c r="B4" s="42" t="s">
        <v>45</v>
      </c>
      <c r="C4" s="43"/>
      <c r="D4" s="43"/>
      <c r="E4" s="43"/>
      <c r="F4" s="43"/>
      <c r="G4" s="43"/>
      <c r="H4" s="44"/>
    </row>
    <row r="5" spans="2:8" ht="13.5" thickBot="1" x14ac:dyDescent="0.25">
      <c r="B5" s="45" t="s">
        <v>1</v>
      </c>
      <c r="C5" s="46"/>
      <c r="D5" s="46"/>
      <c r="E5" s="46"/>
      <c r="F5" s="46"/>
      <c r="G5" s="46"/>
      <c r="H5" s="47"/>
    </row>
    <row r="6" spans="2:8" ht="13.5" thickBot="1" x14ac:dyDescent="0.25">
      <c r="B6" s="34"/>
      <c r="C6" s="59" t="s">
        <v>47</v>
      </c>
      <c r="D6" s="60"/>
      <c r="E6" s="60"/>
      <c r="F6" s="60"/>
      <c r="G6" s="61"/>
      <c r="H6" s="62" t="s">
        <v>48</v>
      </c>
    </row>
    <row r="7" spans="2:8" x14ac:dyDescent="0.2">
      <c r="B7" s="35" t="s">
        <v>20</v>
      </c>
      <c r="C7" s="62" t="s">
        <v>49</v>
      </c>
      <c r="D7" s="50" t="s">
        <v>50</v>
      </c>
      <c r="E7" s="62" t="s">
        <v>51</v>
      </c>
      <c r="F7" s="62" t="s">
        <v>5</v>
      </c>
      <c r="G7" s="62" t="s">
        <v>52</v>
      </c>
      <c r="H7" s="63"/>
    </row>
    <row r="8" spans="2:8" ht="13.5" thickBot="1" x14ac:dyDescent="0.25">
      <c r="B8" s="36" t="s">
        <v>53</v>
      </c>
      <c r="C8" s="64"/>
      <c r="D8" s="51"/>
      <c r="E8" s="64"/>
      <c r="F8" s="64"/>
      <c r="G8" s="64"/>
      <c r="H8" s="64"/>
    </row>
    <row r="9" spans="2:8" x14ac:dyDescent="0.2">
      <c r="B9" s="23" t="s">
        <v>54</v>
      </c>
      <c r="C9" s="65"/>
      <c r="D9" s="66"/>
      <c r="E9" s="65"/>
      <c r="F9" s="66"/>
      <c r="G9" s="66"/>
      <c r="H9" s="65"/>
    </row>
    <row r="10" spans="2:8" x14ac:dyDescent="0.2">
      <c r="B10" s="30" t="s">
        <v>55</v>
      </c>
      <c r="C10" s="65">
        <v>66480368.93</v>
      </c>
      <c r="D10" s="66">
        <v>0</v>
      </c>
      <c r="E10" s="65">
        <f>C10+D10</f>
        <v>66480368.93</v>
      </c>
      <c r="F10" s="66">
        <v>95781246.980000004</v>
      </c>
      <c r="G10" s="66">
        <v>95781246.980000004</v>
      </c>
      <c r="H10" s="65">
        <f>G10-C10</f>
        <v>29300878.050000004</v>
      </c>
    </row>
    <row r="11" spans="2:8" x14ac:dyDescent="0.2">
      <c r="B11" s="30" t="s">
        <v>56</v>
      </c>
      <c r="C11" s="65"/>
      <c r="D11" s="66"/>
      <c r="E11" s="65">
        <f t="shared" ref="E11:E40" si="0">C11+D11</f>
        <v>0</v>
      </c>
      <c r="F11" s="66"/>
      <c r="G11" s="66"/>
      <c r="H11" s="65">
        <f t="shared" ref="H11:H16" si="1">G11-C11</f>
        <v>0</v>
      </c>
    </row>
    <row r="12" spans="2:8" x14ac:dyDescent="0.2">
      <c r="B12" s="30" t="s">
        <v>57</v>
      </c>
      <c r="C12" s="65"/>
      <c r="D12" s="66"/>
      <c r="E12" s="65">
        <f t="shared" si="0"/>
        <v>0</v>
      </c>
      <c r="F12" s="66"/>
      <c r="G12" s="66"/>
      <c r="H12" s="65">
        <f t="shared" si="1"/>
        <v>0</v>
      </c>
    </row>
    <row r="13" spans="2:8" x14ac:dyDescent="0.2">
      <c r="B13" s="30" t="s">
        <v>58</v>
      </c>
      <c r="C13" s="65">
        <v>33426724.77</v>
      </c>
      <c r="D13" s="66">
        <v>0</v>
      </c>
      <c r="E13" s="65">
        <f t="shared" si="0"/>
        <v>33426724.77</v>
      </c>
      <c r="F13" s="66">
        <v>32530846.440000001</v>
      </c>
      <c r="G13" s="66">
        <v>32530846.440000001</v>
      </c>
      <c r="H13" s="65">
        <f t="shared" si="1"/>
        <v>-895878.32999999821</v>
      </c>
    </row>
    <row r="14" spans="2:8" x14ac:dyDescent="0.2">
      <c r="B14" s="30" t="s">
        <v>59</v>
      </c>
      <c r="C14" s="65">
        <v>9487827.1300000008</v>
      </c>
      <c r="D14" s="66">
        <v>0</v>
      </c>
      <c r="E14" s="65">
        <f t="shared" si="0"/>
        <v>9487827.1300000008</v>
      </c>
      <c r="F14" s="66">
        <v>845743.45</v>
      </c>
      <c r="G14" s="66">
        <v>845743.45</v>
      </c>
      <c r="H14" s="65">
        <f t="shared" si="1"/>
        <v>-8642083.6800000016</v>
      </c>
    </row>
    <row r="15" spans="2:8" x14ac:dyDescent="0.2">
      <c r="B15" s="30" t="s">
        <v>60</v>
      </c>
      <c r="C15" s="65">
        <v>593503.99</v>
      </c>
      <c r="D15" s="66">
        <v>0</v>
      </c>
      <c r="E15" s="65">
        <f t="shared" si="0"/>
        <v>593503.99</v>
      </c>
      <c r="F15" s="66">
        <v>2783147.08</v>
      </c>
      <c r="G15" s="66">
        <v>2783147.08</v>
      </c>
      <c r="H15" s="65">
        <f t="shared" si="1"/>
        <v>2189643.09</v>
      </c>
    </row>
    <row r="16" spans="2:8" x14ac:dyDescent="0.2">
      <c r="B16" s="30" t="s">
        <v>61</v>
      </c>
      <c r="C16" s="65"/>
      <c r="D16" s="66"/>
      <c r="E16" s="65">
        <f t="shared" si="0"/>
        <v>0</v>
      </c>
      <c r="F16" s="66"/>
      <c r="G16" s="66"/>
      <c r="H16" s="65">
        <f t="shared" si="1"/>
        <v>0</v>
      </c>
    </row>
    <row r="17" spans="2:8" ht="25.5" x14ac:dyDescent="0.2">
      <c r="B17" s="33" t="s">
        <v>62</v>
      </c>
      <c r="C17" s="65">
        <f t="shared" ref="C17:H17" si="2">SUM(C18:C28)</f>
        <v>90336183.549999997</v>
      </c>
      <c r="D17" s="67">
        <f t="shared" si="2"/>
        <v>0</v>
      </c>
      <c r="E17" s="67">
        <f t="shared" si="2"/>
        <v>90336183.549999997</v>
      </c>
      <c r="F17" s="67">
        <f t="shared" si="2"/>
        <v>97752904.959999993</v>
      </c>
      <c r="G17" s="67">
        <f t="shared" si="2"/>
        <v>97752904.959999993</v>
      </c>
      <c r="H17" s="67">
        <f t="shared" si="2"/>
        <v>7416721.4099999992</v>
      </c>
    </row>
    <row r="18" spans="2:8" x14ac:dyDescent="0.2">
      <c r="B18" s="68" t="s">
        <v>63</v>
      </c>
      <c r="C18" s="65">
        <v>63017720.549999997</v>
      </c>
      <c r="D18" s="66">
        <v>0</v>
      </c>
      <c r="E18" s="65">
        <f t="shared" si="0"/>
        <v>63017720.549999997</v>
      </c>
      <c r="F18" s="66">
        <v>65554302.369999997</v>
      </c>
      <c r="G18" s="66">
        <v>65554302.369999997</v>
      </c>
      <c r="H18" s="65">
        <f>G18-C18</f>
        <v>2536581.8200000003</v>
      </c>
    </row>
    <row r="19" spans="2:8" x14ac:dyDescent="0.2">
      <c r="B19" s="68" t="s">
        <v>64</v>
      </c>
      <c r="C19" s="65">
        <v>19970235</v>
      </c>
      <c r="D19" s="66">
        <v>0</v>
      </c>
      <c r="E19" s="65">
        <f t="shared" si="0"/>
        <v>19970235</v>
      </c>
      <c r="F19" s="66">
        <v>19522902.559999999</v>
      </c>
      <c r="G19" s="66">
        <v>19522902.559999999</v>
      </c>
      <c r="H19" s="65">
        <f t="shared" ref="H19:H40" si="3">G19-C19</f>
        <v>-447332.44000000134</v>
      </c>
    </row>
    <row r="20" spans="2:8" x14ac:dyDescent="0.2">
      <c r="B20" s="68" t="s">
        <v>65</v>
      </c>
      <c r="C20" s="65">
        <v>1928699</v>
      </c>
      <c r="D20" s="66">
        <v>0</v>
      </c>
      <c r="E20" s="65">
        <f t="shared" si="0"/>
        <v>1928699</v>
      </c>
      <c r="F20" s="66">
        <v>2016490.4</v>
      </c>
      <c r="G20" s="66">
        <v>2016490.4</v>
      </c>
      <c r="H20" s="65">
        <f t="shared" si="3"/>
        <v>87791.399999999907</v>
      </c>
    </row>
    <row r="21" spans="2:8" x14ac:dyDescent="0.2">
      <c r="B21" s="68" t="s">
        <v>66</v>
      </c>
      <c r="C21" s="65">
        <v>1781153</v>
      </c>
      <c r="D21" s="66">
        <v>0</v>
      </c>
      <c r="E21" s="65">
        <f t="shared" si="0"/>
        <v>1781153</v>
      </c>
      <c r="F21" s="66">
        <v>1163349.8500000001</v>
      </c>
      <c r="G21" s="66">
        <v>1163349.8500000001</v>
      </c>
      <c r="H21" s="65">
        <f t="shared" si="3"/>
        <v>-617803.14999999991</v>
      </c>
    </row>
    <row r="22" spans="2:8" x14ac:dyDescent="0.2">
      <c r="B22" s="68" t="s">
        <v>67</v>
      </c>
      <c r="C22" s="65"/>
      <c r="D22" s="66"/>
      <c r="E22" s="65">
        <f t="shared" si="0"/>
        <v>0</v>
      </c>
      <c r="F22" s="66"/>
      <c r="G22" s="66"/>
      <c r="H22" s="65">
        <f t="shared" si="3"/>
        <v>0</v>
      </c>
    </row>
    <row r="23" spans="2:8" ht="25.5" x14ac:dyDescent="0.2">
      <c r="B23" s="69" t="s">
        <v>68</v>
      </c>
      <c r="C23" s="65">
        <v>1079859</v>
      </c>
      <c r="D23" s="66">
        <v>0</v>
      </c>
      <c r="E23" s="65">
        <f t="shared" si="0"/>
        <v>1079859</v>
      </c>
      <c r="F23" s="66">
        <v>1163318.1299999999</v>
      </c>
      <c r="G23" s="66">
        <v>1163318.1299999999</v>
      </c>
      <c r="H23" s="65">
        <f t="shared" si="3"/>
        <v>83459.129999999888</v>
      </c>
    </row>
    <row r="24" spans="2:8" ht="25.5" x14ac:dyDescent="0.2">
      <c r="B24" s="69" t="s">
        <v>69</v>
      </c>
      <c r="C24" s="65"/>
      <c r="D24" s="66"/>
      <c r="E24" s="65">
        <f t="shared" si="0"/>
        <v>0</v>
      </c>
      <c r="F24" s="66"/>
      <c r="G24" s="66"/>
      <c r="H24" s="65">
        <f t="shared" si="3"/>
        <v>0</v>
      </c>
    </row>
    <row r="25" spans="2:8" x14ac:dyDescent="0.2">
      <c r="B25" s="68" t="s">
        <v>70</v>
      </c>
      <c r="C25" s="65"/>
      <c r="D25" s="66"/>
      <c r="E25" s="65">
        <f t="shared" si="0"/>
        <v>0</v>
      </c>
      <c r="F25" s="66"/>
      <c r="G25" s="66"/>
      <c r="H25" s="65">
        <f t="shared" si="3"/>
        <v>0</v>
      </c>
    </row>
    <row r="26" spans="2:8" x14ac:dyDescent="0.2">
      <c r="B26" s="68" t="s">
        <v>71</v>
      </c>
      <c r="C26" s="65">
        <v>2558517</v>
      </c>
      <c r="D26" s="66">
        <v>0</v>
      </c>
      <c r="E26" s="65">
        <f t="shared" si="0"/>
        <v>2558517</v>
      </c>
      <c r="F26" s="66">
        <v>1546988.67</v>
      </c>
      <c r="G26" s="66">
        <v>1546988.67</v>
      </c>
      <c r="H26" s="65">
        <f t="shared" si="3"/>
        <v>-1011528.3300000001</v>
      </c>
    </row>
    <row r="27" spans="2:8" x14ac:dyDescent="0.2">
      <c r="B27" s="68" t="s">
        <v>72</v>
      </c>
      <c r="C27" s="65">
        <v>0</v>
      </c>
      <c r="D27" s="66">
        <v>0</v>
      </c>
      <c r="E27" s="65">
        <f t="shared" si="0"/>
        <v>0</v>
      </c>
      <c r="F27" s="66">
        <v>6785552.9800000004</v>
      </c>
      <c r="G27" s="66">
        <v>6785552.9800000004</v>
      </c>
      <c r="H27" s="65">
        <f t="shared" si="3"/>
        <v>6785552.9800000004</v>
      </c>
    </row>
    <row r="28" spans="2:8" ht="25.5" x14ac:dyDescent="0.2">
      <c r="B28" s="69" t="s">
        <v>73</v>
      </c>
      <c r="C28" s="65"/>
      <c r="D28" s="66"/>
      <c r="E28" s="65">
        <f t="shared" si="0"/>
        <v>0</v>
      </c>
      <c r="F28" s="66"/>
      <c r="G28" s="66"/>
      <c r="H28" s="65">
        <f t="shared" si="3"/>
        <v>0</v>
      </c>
    </row>
    <row r="29" spans="2:8" ht="25.5" x14ac:dyDescent="0.2">
      <c r="B29" s="33" t="s">
        <v>74</v>
      </c>
      <c r="C29" s="65">
        <f t="shared" ref="C29:H29" si="4">SUM(C30:C34)</f>
        <v>762160</v>
      </c>
      <c r="D29" s="65">
        <f t="shared" si="4"/>
        <v>0</v>
      </c>
      <c r="E29" s="65">
        <f t="shared" si="4"/>
        <v>762160</v>
      </c>
      <c r="F29" s="65">
        <f t="shared" si="4"/>
        <v>927595.24000000011</v>
      </c>
      <c r="G29" s="65">
        <f t="shared" si="4"/>
        <v>927595.24000000011</v>
      </c>
      <c r="H29" s="65">
        <f t="shared" si="4"/>
        <v>165435.24000000002</v>
      </c>
    </row>
    <row r="30" spans="2:8" x14ac:dyDescent="0.2">
      <c r="B30" s="68" t="s">
        <v>75</v>
      </c>
      <c r="C30" s="65"/>
      <c r="D30" s="66"/>
      <c r="E30" s="65">
        <f t="shared" si="0"/>
        <v>0</v>
      </c>
      <c r="F30" s="66"/>
      <c r="G30" s="66"/>
      <c r="H30" s="65">
        <f t="shared" si="3"/>
        <v>0</v>
      </c>
    </row>
    <row r="31" spans="2:8" x14ac:dyDescent="0.2">
      <c r="B31" s="68" t="s">
        <v>76</v>
      </c>
      <c r="C31" s="65">
        <v>100249</v>
      </c>
      <c r="D31" s="66">
        <v>0</v>
      </c>
      <c r="E31" s="65">
        <f t="shared" si="0"/>
        <v>100249</v>
      </c>
      <c r="F31" s="66">
        <v>108179.29</v>
      </c>
      <c r="G31" s="66">
        <v>108179.29</v>
      </c>
      <c r="H31" s="65">
        <f t="shared" si="3"/>
        <v>7930.2899999999936</v>
      </c>
    </row>
    <row r="32" spans="2:8" x14ac:dyDescent="0.2">
      <c r="B32" s="68" t="s">
        <v>77</v>
      </c>
      <c r="C32" s="65">
        <v>661911</v>
      </c>
      <c r="D32" s="66">
        <v>0</v>
      </c>
      <c r="E32" s="65">
        <f t="shared" si="0"/>
        <v>661911</v>
      </c>
      <c r="F32" s="66">
        <v>819397.05</v>
      </c>
      <c r="G32" s="66">
        <v>819397.05</v>
      </c>
      <c r="H32" s="65">
        <f t="shared" si="3"/>
        <v>157486.05000000005</v>
      </c>
    </row>
    <row r="33" spans="2:8" ht="25.5" x14ac:dyDescent="0.2">
      <c r="B33" s="69" t="s">
        <v>78</v>
      </c>
      <c r="C33" s="65"/>
      <c r="D33" s="66"/>
      <c r="E33" s="65">
        <f t="shared" si="0"/>
        <v>0</v>
      </c>
      <c r="F33" s="66"/>
      <c r="G33" s="66"/>
      <c r="H33" s="65">
        <f t="shared" si="3"/>
        <v>0</v>
      </c>
    </row>
    <row r="34" spans="2:8" x14ac:dyDescent="0.2">
      <c r="B34" s="68" t="s">
        <v>79</v>
      </c>
      <c r="C34" s="65">
        <v>0</v>
      </c>
      <c r="D34" s="66">
        <v>0</v>
      </c>
      <c r="E34" s="65">
        <f t="shared" si="0"/>
        <v>0</v>
      </c>
      <c r="F34" s="66">
        <v>18.899999999999999</v>
      </c>
      <c r="G34" s="66">
        <v>18.899999999999999</v>
      </c>
      <c r="H34" s="65">
        <f t="shared" si="3"/>
        <v>18.899999999999999</v>
      </c>
    </row>
    <row r="35" spans="2:8" x14ac:dyDescent="0.2">
      <c r="B35" s="30" t="s">
        <v>80</v>
      </c>
      <c r="C35" s="65"/>
      <c r="D35" s="66"/>
      <c r="E35" s="65">
        <f t="shared" si="0"/>
        <v>0</v>
      </c>
      <c r="F35" s="66"/>
      <c r="G35" s="66"/>
      <c r="H35" s="65">
        <f t="shared" si="3"/>
        <v>0</v>
      </c>
    </row>
    <row r="36" spans="2:8" x14ac:dyDescent="0.2">
      <c r="B36" s="30" t="s">
        <v>81</v>
      </c>
      <c r="C36" s="65">
        <f t="shared" ref="C36:H36" si="5">C37</f>
        <v>0</v>
      </c>
      <c r="D36" s="65">
        <f t="shared" si="5"/>
        <v>0</v>
      </c>
      <c r="E36" s="65">
        <f t="shared" si="5"/>
        <v>0</v>
      </c>
      <c r="F36" s="65">
        <f t="shared" si="5"/>
        <v>0</v>
      </c>
      <c r="G36" s="65">
        <f t="shared" si="5"/>
        <v>0</v>
      </c>
      <c r="H36" s="65">
        <f t="shared" si="5"/>
        <v>0</v>
      </c>
    </row>
    <row r="37" spans="2:8" x14ac:dyDescent="0.2">
      <c r="B37" s="68" t="s">
        <v>82</v>
      </c>
      <c r="C37" s="65"/>
      <c r="D37" s="66"/>
      <c r="E37" s="65">
        <f t="shared" si="0"/>
        <v>0</v>
      </c>
      <c r="F37" s="66"/>
      <c r="G37" s="66"/>
      <c r="H37" s="65">
        <f t="shared" si="3"/>
        <v>0</v>
      </c>
    </row>
    <row r="38" spans="2:8" x14ac:dyDescent="0.2">
      <c r="B38" s="30" t="s">
        <v>83</v>
      </c>
      <c r="C38" s="65">
        <f t="shared" ref="C38:H38" si="6">C39+C40</f>
        <v>0</v>
      </c>
      <c r="D38" s="65">
        <f t="shared" si="6"/>
        <v>0</v>
      </c>
      <c r="E38" s="65">
        <f t="shared" si="6"/>
        <v>0</v>
      </c>
      <c r="F38" s="65">
        <f t="shared" si="6"/>
        <v>2409865.86</v>
      </c>
      <c r="G38" s="65">
        <f t="shared" si="6"/>
        <v>2409865.86</v>
      </c>
      <c r="H38" s="65">
        <f t="shared" si="6"/>
        <v>2409865.86</v>
      </c>
    </row>
    <row r="39" spans="2:8" x14ac:dyDescent="0.2">
      <c r="B39" s="68" t="s">
        <v>84</v>
      </c>
      <c r="C39" s="65">
        <v>0</v>
      </c>
      <c r="D39" s="66">
        <v>0</v>
      </c>
      <c r="E39" s="65">
        <f t="shared" si="0"/>
        <v>0</v>
      </c>
      <c r="F39" s="66">
        <v>2409865.86</v>
      </c>
      <c r="G39" s="66">
        <v>2409865.86</v>
      </c>
      <c r="H39" s="65">
        <f t="shared" si="3"/>
        <v>2409865.86</v>
      </c>
    </row>
    <row r="40" spans="2:8" x14ac:dyDescent="0.2">
      <c r="B40" s="68" t="s">
        <v>85</v>
      </c>
      <c r="C40" s="65"/>
      <c r="D40" s="66"/>
      <c r="E40" s="65">
        <f t="shared" si="0"/>
        <v>0</v>
      </c>
      <c r="F40" s="66"/>
      <c r="G40" s="66"/>
      <c r="H40" s="65">
        <f t="shared" si="3"/>
        <v>0</v>
      </c>
    </row>
    <row r="41" spans="2:8" x14ac:dyDescent="0.2">
      <c r="B41" s="70"/>
      <c r="C41" s="65"/>
      <c r="D41" s="66"/>
      <c r="E41" s="65"/>
      <c r="F41" s="66"/>
      <c r="G41" s="66"/>
      <c r="H41" s="65"/>
    </row>
    <row r="42" spans="2:8" ht="25.5" x14ac:dyDescent="0.2">
      <c r="B42" s="7" t="s">
        <v>86</v>
      </c>
      <c r="C42" s="71">
        <f t="shared" ref="C42:H42" si="7">C10+C11+C12+C13+C14+C15+C16+C17+C29+C35+C36+C38</f>
        <v>201086768.37</v>
      </c>
      <c r="D42" s="72">
        <f t="shared" si="7"/>
        <v>0</v>
      </c>
      <c r="E42" s="72">
        <f t="shared" si="7"/>
        <v>201086768.37</v>
      </c>
      <c r="F42" s="72">
        <f t="shared" si="7"/>
        <v>233031350.01000002</v>
      </c>
      <c r="G42" s="72">
        <f t="shared" si="7"/>
        <v>233031350.01000002</v>
      </c>
      <c r="H42" s="72">
        <f t="shared" si="7"/>
        <v>31944581.640000004</v>
      </c>
    </row>
    <row r="43" spans="2:8" x14ac:dyDescent="0.2">
      <c r="B43" s="26"/>
      <c r="C43" s="65"/>
      <c r="D43" s="26"/>
      <c r="E43" s="73"/>
      <c r="F43" s="26"/>
      <c r="G43" s="26"/>
      <c r="H43" s="73"/>
    </row>
    <row r="44" spans="2:8" ht="25.5" x14ac:dyDescent="0.2">
      <c r="B44" s="7" t="s">
        <v>87</v>
      </c>
      <c r="C44" s="74"/>
      <c r="D44" s="75"/>
      <c r="E44" s="74"/>
      <c r="F44" s="75"/>
      <c r="G44" s="75"/>
      <c r="H44" s="71">
        <f>IF(H42&lt;0,0,H42)</f>
        <v>31944581.640000004</v>
      </c>
    </row>
    <row r="45" spans="2:8" x14ac:dyDescent="0.2">
      <c r="B45" s="70"/>
      <c r="C45" s="65"/>
      <c r="D45" s="76"/>
      <c r="E45" s="65"/>
      <c r="F45" s="76"/>
      <c r="G45" s="76"/>
      <c r="H45" s="65"/>
    </row>
    <row r="46" spans="2:8" x14ac:dyDescent="0.2">
      <c r="B46" s="23" t="s">
        <v>88</v>
      </c>
      <c r="C46" s="65"/>
      <c r="D46" s="66"/>
      <c r="E46" s="65"/>
      <c r="F46" s="66"/>
      <c r="G46" s="66"/>
      <c r="H46" s="65"/>
    </row>
    <row r="47" spans="2:8" x14ac:dyDescent="0.2">
      <c r="B47" s="30" t="s">
        <v>89</v>
      </c>
      <c r="C47" s="65">
        <f t="shared" ref="C47:H47" si="8">SUM(C48:C55)</f>
        <v>68819625</v>
      </c>
      <c r="D47" s="65">
        <f t="shared" si="8"/>
        <v>0</v>
      </c>
      <c r="E47" s="65">
        <f t="shared" si="8"/>
        <v>68819625</v>
      </c>
      <c r="F47" s="65">
        <f t="shared" si="8"/>
        <v>56435071.879999995</v>
      </c>
      <c r="G47" s="65">
        <f t="shared" si="8"/>
        <v>56435071.879999995</v>
      </c>
      <c r="H47" s="65">
        <f t="shared" si="8"/>
        <v>-12384553.120000001</v>
      </c>
    </row>
    <row r="48" spans="2:8" ht="25.5" x14ac:dyDescent="0.2">
      <c r="B48" s="69" t="s">
        <v>90</v>
      </c>
      <c r="C48" s="65"/>
      <c r="D48" s="66"/>
      <c r="E48" s="65">
        <f t="shared" ref="E48:E65" si="9">C48+D48</f>
        <v>0</v>
      </c>
      <c r="F48" s="66"/>
      <c r="G48" s="66"/>
      <c r="H48" s="65">
        <f t="shared" ref="H48:H65" si="10">G48-C48</f>
        <v>0</v>
      </c>
    </row>
    <row r="49" spans="2:8" ht="25.5" x14ac:dyDescent="0.2">
      <c r="B49" s="69" t="s">
        <v>91</v>
      </c>
      <c r="C49" s="65"/>
      <c r="D49" s="66"/>
      <c r="E49" s="65">
        <f t="shared" si="9"/>
        <v>0</v>
      </c>
      <c r="F49" s="66"/>
      <c r="G49" s="66"/>
      <c r="H49" s="65">
        <f t="shared" si="10"/>
        <v>0</v>
      </c>
    </row>
    <row r="50" spans="2:8" ht="25.5" x14ac:dyDescent="0.2">
      <c r="B50" s="69" t="s">
        <v>92</v>
      </c>
      <c r="C50" s="65">
        <v>16567725</v>
      </c>
      <c r="D50" s="66">
        <v>0</v>
      </c>
      <c r="E50" s="65">
        <f t="shared" si="9"/>
        <v>16567725</v>
      </c>
      <c r="F50" s="66">
        <v>14278597.59</v>
      </c>
      <c r="G50" s="66">
        <v>14278597.59</v>
      </c>
      <c r="H50" s="65">
        <f t="shared" si="10"/>
        <v>-2289127.41</v>
      </c>
    </row>
    <row r="51" spans="2:8" ht="38.25" x14ac:dyDescent="0.2">
      <c r="B51" s="69" t="s">
        <v>93</v>
      </c>
      <c r="C51" s="65">
        <v>52251900</v>
      </c>
      <c r="D51" s="66">
        <v>0</v>
      </c>
      <c r="E51" s="65">
        <f t="shared" si="9"/>
        <v>52251900</v>
      </c>
      <c r="F51" s="66">
        <v>42156474.289999999</v>
      </c>
      <c r="G51" s="66">
        <v>42156474.289999999</v>
      </c>
      <c r="H51" s="65">
        <f t="shared" si="10"/>
        <v>-10095425.710000001</v>
      </c>
    </row>
    <row r="52" spans="2:8" x14ac:dyDescent="0.2">
      <c r="B52" s="69" t="s">
        <v>94</v>
      </c>
      <c r="C52" s="65"/>
      <c r="D52" s="66"/>
      <c r="E52" s="65">
        <f t="shared" si="9"/>
        <v>0</v>
      </c>
      <c r="F52" s="66"/>
      <c r="G52" s="66"/>
      <c r="H52" s="65">
        <f t="shared" si="10"/>
        <v>0</v>
      </c>
    </row>
    <row r="53" spans="2:8" ht="25.5" x14ac:dyDescent="0.2">
      <c r="B53" s="69" t="s">
        <v>95</v>
      </c>
      <c r="C53" s="65"/>
      <c r="D53" s="66"/>
      <c r="E53" s="65">
        <f t="shared" si="9"/>
        <v>0</v>
      </c>
      <c r="F53" s="66"/>
      <c r="G53" s="66"/>
      <c r="H53" s="65">
        <f t="shared" si="10"/>
        <v>0</v>
      </c>
    </row>
    <row r="54" spans="2:8" ht="25.5" x14ac:dyDescent="0.2">
      <c r="B54" s="69" t="s">
        <v>96</v>
      </c>
      <c r="C54" s="65"/>
      <c r="D54" s="66"/>
      <c r="E54" s="65">
        <f t="shared" si="9"/>
        <v>0</v>
      </c>
      <c r="F54" s="66"/>
      <c r="G54" s="66"/>
      <c r="H54" s="65">
        <f t="shared" si="10"/>
        <v>0</v>
      </c>
    </row>
    <row r="55" spans="2:8" ht="25.5" x14ac:dyDescent="0.2">
      <c r="B55" s="69" t="s">
        <v>97</v>
      </c>
      <c r="C55" s="65"/>
      <c r="D55" s="66"/>
      <c r="E55" s="65">
        <f t="shared" si="9"/>
        <v>0</v>
      </c>
      <c r="F55" s="66"/>
      <c r="G55" s="66"/>
      <c r="H55" s="65">
        <f t="shared" si="10"/>
        <v>0</v>
      </c>
    </row>
    <row r="56" spans="2:8" x14ac:dyDescent="0.2">
      <c r="B56" s="33" t="s">
        <v>98</v>
      </c>
      <c r="C56" s="65">
        <f t="shared" ref="C56:H56" si="11">SUM(C57:C60)</f>
        <v>0</v>
      </c>
      <c r="D56" s="65">
        <f t="shared" si="11"/>
        <v>0</v>
      </c>
      <c r="E56" s="65">
        <f t="shared" si="11"/>
        <v>0</v>
      </c>
      <c r="F56" s="65">
        <f t="shared" si="11"/>
        <v>0</v>
      </c>
      <c r="G56" s="65">
        <f t="shared" si="11"/>
        <v>0</v>
      </c>
      <c r="H56" s="65">
        <f t="shared" si="11"/>
        <v>0</v>
      </c>
    </row>
    <row r="57" spans="2:8" x14ac:dyDescent="0.2">
      <c r="B57" s="69" t="s">
        <v>99</v>
      </c>
      <c r="C57" s="65"/>
      <c r="D57" s="66"/>
      <c r="E57" s="65">
        <f t="shared" si="9"/>
        <v>0</v>
      </c>
      <c r="F57" s="66"/>
      <c r="G57" s="66"/>
      <c r="H57" s="65">
        <f t="shared" si="10"/>
        <v>0</v>
      </c>
    </row>
    <row r="58" spans="2:8" x14ac:dyDescent="0.2">
      <c r="B58" s="69" t="s">
        <v>100</v>
      </c>
      <c r="C58" s="65"/>
      <c r="D58" s="66"/>
      <c r="E58" s="65">
        <f t="shared" si="9"/>
        <v>0</v>
      </c>
      <c r="F58" s="66"/>
      <c r="G58" s="66"/>
      <c r="H58" s="65">
        <f t="shared" si="10"/>
        <v>0</v>
      </c>
    </row>
    <row r="59" spans="2:8" x14ac:dyDescent="0.2">
      <c r="B59" s="69" t="s">
        <v>101</v>
      </c>
      <c r="C59" s="65"/>
      <c r="D59" s="66"/>
      <c r="E59" s="65">
        <f t="shared" si="9"/>
        <v>0</v>
      </c>
      <c r="F59" s="66"/>
      <c r="G59" s="66"/>
      <c r="H59" s="65">
        <f t="shared" si="10"/>
        <v>0</v>
      </c>
    </row>
    <row r="60" spans="2:8" x14ac:dyDescent="0.2">
      <c r="B60" s="69" t="s">
        <v>102</v>
      </c>
      <c r="C60" s="65"/>
      <c r="D60" s="66"/>
      <c r="E60" s="65">
        <f t="shared" si="9"/>
        <v>0</v>
      </c>
      <c r="F60" s="66"/>
      <c r="G60" s="66"/>
      <c r="H60" s="65">
        <f t="shared" si="10"/>
        <v>0</v>
      </c>
    </row>
    <row r="61" spans="2:8" x14ac:dyDescent="0.2">
      <c r="B61" s="33" t="s">
        <v>103</v>
      </c>
      <c r="C61" s="65">
        <f t="shared" ref="C61:H61" si="12">C62+C63</f>
        <v>0</v>
      </c>
      <c r="D61" s="65">
        <f t="shared" si="12"/>
        <v>0</v>
      </c>
      <c r="E61" s="65">
        <f t="shared" si="12"/>
        <v>0</v>
      </c>
      <c r="F61" s="65">
        <f t="shared" si="12"/>
        <v>0</v>
      </c>
      <c r="G61" s="65">
        <f t="shared" si="12"/>
        <v>0</v>
      </c>
      <c r="H61" s="65">
        <f t="shared" si="12"/>
        <v>0</v>
      </c>
    </row>
    <row r="62" spans="2:8" ht="25.5" x14ac:dyDescent="0.2">
      <c r="B62" s="69" t="s">
        <v>104</v>
      </c>
      <c r="C62" s="65"/>
      <c r="D62" s="66"/>
      <c r="E62" s="65">
        <f t="shared" si="9"/>
        <v>0</v>
      </c>
      <c r="F62" s="66"/>
      <c r="G62" s="66"/>
      <c r="H62" s="65">
        <f t="shared" si="10"/>
        <v>0</v>
      </c>
    </row>
    <row r="63" spans="2:8" x14ac:dyDescent="0.2">
      <c r="B63" s="69" t="s">
        <v>105</v>
      </c>
      <c r="C63" s="65"/>
      <c r="D63" s="66"/>
      <c r="E63" s="65">
        <f t="shared" si="9"/>
        <v>0</v>
      </c>
      <c r="F63" s="66"/>
      <c r="G63" s="66"/>
      <c r="H63" s="65">
        <f t="shared" si="10"/>
        <v>0</v>
      </c>
    </row>
    <row r="64" spans="2:8" ht="38.25" x14ac:dyDescent="0.2">
      <c r="B64" s="33" t="s">
        <v>106</v>
      </c>
      <c r="C64" s="65"/>
      <c r="D64" s="66"/>
      <c r="E64" s="65">
        <f t="shared" si="9"/>
        <v>0</v>
      </c>
      <c r="F64" s="66"/>
      <c r="G64" s="66"/>
      <c r="H64" s="65">
        <f t="shared" si="10"/>
        <v>0</v>
      </c>
    </row>
    <row r="65" spans="2:8" x14ac:dyDescent="0.2">
      <c r="B65" s="77" t="s">
        <v>107</v>
      </c>
      <c r="C65" s="78"/>
      <c r="D65" s="79"/>
      <c r="E65" s="78">
        <f t="shared" si="9"/>
        <v>0</v>
      </c>
      <c r="F65" s="79"/>
      <c r="G65" s="79"/>
      <c r="H65" s="78">
        <f t="shared" si="10"/>
        <v>0</v>
      </c>
    </row>
    <row r="66" spans="2:8" x14ac:dyDescent="0.2">
      <c r="B66" s="70"/>
      <c r="C66" s="65"/>
      <c r="D66" s="76"/>
      <c r="E66" s="65"/>
      <c r="F66" s="76"/>
      <c r="G66" s="76"/>
      <c r="H66" s="65"/>
    </row>
    <row r="67" spans="2:8" ht="25.5" x14ac:dyDescent="0.2">
      <c r="B67" s="7" t="s">
        <v>108</v>
      </c>
      <c r="C67" s="71">
        <f t="shared" ref="C67:H67" si="13">C47+C56+C61+C64+C65</f>
        <v>68819625</v>
      </c>
      <c r="D67" s="71">
        <f t="shared" si="13"/>
        <v>0</v>
      </c>
      <c r="E67" s="71">
        <f t="shared" si="13"/>
        <v>68819625</v>
      </c>
      <c r="F67" s="71">
        <f t="shared" si="13"/>
        <v>56435071.879999995</v>
      </c>
      <c r="G67" s="71">
        <f t="shared" si="13"/>
        <v>56435071.879999995</v>
      </c>
      <c r="H67" s="71">
        <f t="shared" si="13"/>
        <v>-12384553.120000001</v>
      </c>
    </row>
    <row r="68" spans="2:8" x14ac:dyDescent="0.2">
      <c r="B68" s="80"/>
      <c r="C68" s="65"/>
      <c r="D68" s="76"/>
      <c r="E68" s="65"/>
      <c r="F68" s="76"/>
      <c r="G68" s="76"/>
      <c r="H68" s="65"/>
    </row>
    <row r="69" spans="2:8" ht="25.5" x14ac:dyDescent="0.2">
      <c r="B69" s="7" t="s">
        <v>109</v>
      </c>
      <c r="C69" s="71">
        <f t="shared" ref="C69:H69" si="14">C70</f>
        <v>0</v>
      </c>
      <c r="D69" s="71">
        <f t="shared" si="14"/>
        <v>0</v>
      </c>
      <c r="E69" s="71">
        <f t="shared" si="14"/>
        <v>0</v>
      </c>
      <c r="F69" s="71">
        <f t="shared" si="14"/>
        <v>0</v>
      </c>
      <c r="G69" s="71">
        <f t="shared" si="14"/>
        <v>0</v>
      </c>
      <c r="H69" s="71">
        <f t="shared" si="14"/>
        <v>0</v>
      </c>
    </row>
    <row r="70" spans="2:8" x14ac:dyDescent="0.2">
      <c r="B70" s="80" t="s">
        <v>110</v>
      </c>
      <c r="C70" s="65"/>
      <c r="D70" s="66"/>
      <c r="E70" s="65">
        <f>C70+D70</f>
        <v>0</v>
      </c>
      <c r="F70" s="66"/>
      <c r="G70" s="66"/>
      <c r="H70" s="65">
        <f>G70-C70</f>
        <v>0</v>
      </c>
    </row>
    <row r="71" spans="2:8" x14ac:dyDescent="0.2">
      <c r="B71" s="80"/>
      <c r="C71" s="65"/>
      <c r="D71" s="66"/>
      <c r="E71" s="65"/>
      <c r="F71" s="66"/>
      <c r="G71" s="66"/>
      <c r="H71" s="65"/>
    </row>
    <row r="72" spans="2:8" x14ac:dyDescent="0.2">
      <c r="B72" s="7" t="s">
        <v>111</v>
      </c>
      <c r="C72" s="71">
        <f t="shared" ref="C72:H72" si="15">C42+C67+C69</f>
        <v>269906393.37</v>
      </c>
      <c r="D72" s="71">
        <f t="shared" si="15"/>
        <v>0</v>
      </c>
      <c r="E72" s="71">
        <f t="shared" si="15"/>
        <v>269906393.37</v>
      </c>
      <c r="F72" s="71">
        <f t="shared" si="15"/>
        <v>289466421.88999999</v>
      </c>
      <c r="G72" s="71">
        <f t="shared" si="15"/>
        <v>289466421.88999999</v>
      </c>
      <c r="H72" s="71">
        <f t="shared" si="15"/>
        <v>19560028.520000003</v>
      </c>
    </row>
    <row r="73" spans="2:8" x14ac:dyDescent="0.2">
      <c r="B73" s="80"/>
      <c r="C73" s="65"/>
      <c r="D73" s="66"/>
      <c r="E73" s="65"/>
      <c r="F73" s="66"/>
      <c r="G73" s="66"/>
      <c r="H73" s="65"/>
    </row>
    <row r="74" spans="2:8" x14ac:dyDescent="0.2">
      <c r="B74" s="7" t="s">
        <v>112</v>
      </c>
      <c r="C74" s="65"/>
      <c r="D74" s="66"/>
      <c r="E74" s="65"/>
      <c r="F74" s="66"/>
      <c r="G74" s="66"/>
      <c r="H74" s="65"/>
    </row>
    <row r="75" spans="2:8" ht="25.5" x14ac:dyDescent="0.2">
      <c r="B75" s="80" t="s">
        <v>113</v>
      </c>
      <c r="C75" s="65"/>
      <c r="D75" s="66"/>
      <c r="E75" s="65">
        <f>C75+D75</f>
        <v>0</v>
      </c>
      <c r="F75" s="66"/>
      <c r="G75" s="66"/>
      <c r="H75" s="65">
        <f>G75-C75</f>
        <v>0</v>
      </c>
    </row>
    <row r="76" spans="2:8" ht="25.5" x14ac:dyDescent="0.2">
      <c r="B76" s="80" t="s">
        <v>114</v>
      </c>
      <c r="C76" s="65"/>
      <c r="D76" s="66"/>
      <c r="E76" s="65">
        <f>C76+D76</f>
        <v>0</v>
      </c>
      <c r="F76" s="66"/>
      <c r="G76" s="66"/>
      <c r="H76" s="65">
        <f>G76-C76</f>
        <v>0</v>
      </c>
    </row>
    <row r="77" spans="2:8" ht="25.5" x14ac:dyDescent="0.2">
      <c r="B77" s="7" t="s">
        <v>115</v>
      </c>
      <c r="C77" s="71">
        <f t="shared" ref="C77:H77" si="16">SUM(C75:C76)</f>
        <v>0</v>
      </c>
      <c r="D77" s="71">
        <f t="shared" si="16"/>
        <v>0</v>
      </c>
      <c r="E77" s="71">
        <f t="shared" si="16"/>
        <v>0</v>
      </c>
      <c r="F77" s="71">
        <f t="shared" si="16"/>
        <v>0</v>
      </c>
      <c r="G77" s="71">
        <f t="shared" si="16"/>
        <v>0</v>
      </c>
      <c r="H77" s="71">
        <f t="shared" si="16"/>
        <v>0</v>
      </c>
    </row>
    <row r="78" spans="2:8" ht="13.5" thickBot="1" x14ac:dyDescent="0.25">
      <c r="B78" s="81"/>
      <c r="C78" s="82"/>
      <c r="D78" s="83"/>
      <c r="E78" s="82"/>
      <c r="F78" s="83"/>
      <c r="G78" s="83"/>
      <c r="H78" s="82"/>
    </row>
  </sheetData>
  <mergeCells count="11">
    <mergeCell ref="G7:G8"/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82"/>
  <sheetViews>
    <sheetView zoomScaleNormal="100" workbookViewId="0">
      <pane ySplit="6" topLeftCell="A61" activePane="bottomLeft" state="frozen"/>
      <selection pane="bottomLeft" sqref="A1:H84"/>
    </sheetView>
  </sheetViews>
  <sheetFormatPr baseColWidth="10" defaultRowHeight="12.75" x14ac:dyDescent="0.2"/>
  <cols>
    <col min="1" max="1" width="1.28515625" style="1" customWidth="1"/>
    <col min="2" max="2" width="56.42578125" style="1" customWidth="1"/>
    <col min="3" max="3" width="14.7109375" style="84" customWidth="1"/>
    <col min="4" max="4" width="15" style="84" customWidth="1"/>
    <col min="5" max="5" width="59.42578125" style="1" customWidth="1"/>
    <col min="6" max="6" width="12.28515625" style="84" customWidth="1"/>
    <col min="7" max="7" width="15.140625" style="84" customWidth="1"/>
    <col min="8" max="16384" width="11.42578125" style="1"/>
  </cols>
  <sheetData>
    <row r="1" spans="2:7" ht="13.5" thickBot="1" x14ac:dyDescent="0.25"/>
    <row r="2" spans="2:7" x14ac:dyDescent="0.2">
      <c r="B2" s="39" t="s">
        <v>44</v>
      </c>
      <c r="C2" s="40"/>
      <c r="D2" s="40"/>
      <c r="E2" s="40"/>
      <c r="F2" s="40"/>
      <c r="G2" s="41"/>
    </row>
    <row r="3" spans="2:7" x14ac:dyDescent="0.2">
      <c r="B3" s="85" t="s">
        <v>116</v>
      </c>
      <c r="C3" s="86"/>
      <c r="D3" s="86"/>
      <c r="E3" s="86"/>
      <c r="F3" s="86"/>
      <c r="G3" s="87"/>
    </row>
    <row r="4" spans="2:7" x14ac:dyDescent="0.2">
      <c r="B4" s="85" t="s">
        <v>117</v>
      </c>
      <c r="C4" s="86"/>
      <c r="D4" s="86"/>
      <c r="E4" s="86"/>
      <c r="F4" s="86"/>
      <c r="G4" s="87"/>
    </row>
    <row r="5" spans="2:7" ht="13.5" thickBot="1" x14ac:dyDescent="0.25">
      <c r="B5" s="88" t="s">
        <v>1</v>
      </c>
      <c r="C5" s="89"/>
      <c r="D5" s="89"/>
      <c r="E5" s="89"/>
      <c r="F5" s="89"/>
      <c r="G5" s="90"/>
    </row>
    <row r="6" spans="2:7" ht="26.25" thickBot="1" x14ac:dyDescent="0.25">
      <c r="B6" s="91" t="s">
        <v>2</v>
      </c>
      <c r="C6" s="92" t="s">
        <v>118</v>
      </c>
      <c r="D6" s="92" t="s">
        <v>119</v>
      </c>
      <c r="E6" s="93" t="s">
        <v>2</v>
      </c>
      <c r="F6" s="92" t="s">
        <v>118</v>
      </c>
      <c r="G6" s="92" t="s">
        <v>119</v>
      </c>
    </row>
    <row r="7" spans="2:7" x14ac:dyDescent="0.2">
      <c r="B7" s="94" t="s">
        <v>120</v>
      </c>
      <c r="C7" s="95"/>
      <c r="D7" s="95"/>
      <c r="E7" s="96" t="s">
        <v>121</v>
      </c>
      <c r="F7" s="95"/>
      <c r="G7" s="95"/>
    </row>
    <row r="8" spans="2:7" x14ac:dyDescent="0.2">
      <c r="B8" s="94" t="s">
        <v>122</v>
      </c>
      <c r="C8" s="97"/>
      <c r="D8" s="97"/>
      <c r="E8" s="96" t="s">
        <v>123</v>
      </c>
      <c r="F8" s="97"/>
      <c r="G8" s="97"/>
    </row>
    <row r="9" spans="2:7" x14ac:dyDescent="0.2">
      <c r="B9" s="98" t="s">
        <v>124</v>
      </c>
      <c r="C9" s="97">
        <f>SUM(C10:C16)</f>
        <v>38190470.480000004</v>
      </c>
      <c r="D9" s="97">
        <f>SUM(D10:D16)</f>
        <v>11531468.790000001</v>
      </c>
      <c r="E9" s="99" t="s">
        <v>125</v>
      </c>
      <c r="F9" s="97">
        <f>SUM(F10:F18)</f>
        <v>6091909.1299999999</v>
      </c>
      <c r="G9" s="97">
        <f>SUM(G10:G18)</f>
        <v>21521855.449999999</v>
      </c>
    </row>
    <row r="10" spans="2:7" x14ac:dyDescent="0.2">
      <c r="B10" s="100" t="s">
        <v>126</v>
      </c>
      <c r="C10" s="97">
        <v>6618039.6799999997</v>
      </c>
      <c r="D10" s="97">
        <v>219956.41</v>
      </c>
      <c r="E10" s="101" t="s">
        <v>127</v>
      </c>
      <c r="F10" s="97">
        <v>-16820.07</v>
      </c>
      <c r="G10" s="97">
        <v>-21493.07</v>
      </c>
    </row>
    <row r="11" spans="2:7" x14ac:dyDescent="0.2">
      <c r="B11" s="100" t="s">
        <v>128</v>
      </c>
      <c r="C11" s="97">
        <v>31572430.800000001</v>
      </c>
      <c r="D11" s="97">
        <v>11311512.380000001</v>
      </c>
      <c r="E11" s="101" t="s">
        <v>129</v>
      </c>
      <c r="F11" s="97">
        <v>459567.26</v>
      </c>
      <c r="G11" s="97">
        <v>1414973.83</v>
      </c>
    </row>
    <row r="12" spans="2:7" x14ac:dyDescent="0.2">
      <c r="B12" s="100" t="s">
        <v>130</v>
      </c>
      <c r="C12" s="97">
        <v>0</v>
      </c>
      <c r="D12" s="97">
        <v>0</v>
      </c>
      <c r="E12" s="101" t="s">
        <v>131</v>
      </c>
      <c r="F12" s="97">
        <v>4148839.71</v>
      </c>
      <c r="G12" s="97">
        <v>18161203.879999999</v>
      </c>
    </row>
    <row r="13" spans="2:7" x14ac:dyDescent="0.2">
      <c r="B13" s="100" t="s">
        <v>132</v>
      </c>
      <c r="C13" s="97">
        <v>0</v>
      </c>
      <c r="D13" s="97">
        <v>0</v>
      </c>
      <c r="E13" s="101" t="s">
        <v>133</v>
      </c>
      <c r="F13" s="97">
        <v>0</v>
      </c>
      <c r="G13" s="97">
        <v>0</v>
      </c>
    </row>
    <row r="14" spans="2:7" x14ac:dyDescent="0.2">
      <c r="B14" s="100" t="s">
        <v>134</v>
      </c>
      <c r="C14" s="97">
        <v>0</v>
      </c>
      <c r="D14" s="97">
        <v>0</v>
      </c>
      <c r="E14" s="101" t="s">
        <v>135</v>
      </c>
      <c r="F14" s="97">
        <v>14917.06</v>
      </c>
      <c r="G14" s="97">
        <v>14917.06</v>
      </c>
    </row>
    <row r="15" spans="2:7" ht="25.5" x14ac:dyDescent="0.2">
      <c r="B15" s="100" t="s">
        <v>136</v>
      </c>
      <c r="C15" s="97">
        <v>0</v>
      </c>
      <c r="D15" s="97">
        <v>0</v>
      </c>
      <c r="E15" s="101" t="s">
        <v>137</v>
      </c>
      <c r="F15" s="97">
        <v>0</v>
      </c>
      <c r="G15" s="97">
        <v>0</v>
      </c>
    </row>
    <row r="16" spans="2:7" x14ac:dyDescent="0.2">
      <c r="B16" s="100" t="s">
        <v>138</v>
      </c>
      <c r="C16" s="97">
        <v>0</v>
      </c>
      <c r="D16" s="97">
        <v>0</v>
      </c>
      <c r="E16" s="101" t="s">
        <v>139</v>
      </c>
      <c r="F16" s="97">
        <v>1366972.83</v>
      </c>
      <c r="G16" s="97">
        <v>1848096.72</v>
      </c>
    </row>
    <row r="17" spans="2:7" x14ac:dyDescent="0.2">
      <c r="B17" s="98" t="s">
        <v>140</v>
      </c>
      <c r="C17" s="97">
        <f>SUM(C18:C24)</f>
        <v>10779651.789999999</v>
      </c>
      <c r="D17" s="97">
        <f>SUM(D18:D24)</f>
        <v>10690133.890000001</v>
      </c>
      <c r="E17" s="101" t="s">
        <v>141</v>
      </c>
      <c r="F17" s="97">
        <v>3150</v>
      </c>
      <c r="G17" s="97">
        <v>3150</v>
      </c>
    </row>
    <row r="18" spans="2:7" x14ac:dyDescent="0.2">
      <c r="B18" s="100" t="s">
        <v>142</v>
      </c>
      <c r="C18" s="97">
        <v>0</v>
      </c>
      <c r="D18" s="97">
        <v>0</v>
      </c>
      <c r="E18" s="101" t="s">
        <v>143</v>
      </c>
      <c r="F18" s="97">
        <v>115282.34</v>
      </c>
      <c r="G18" s="97">
        <v>101007.03</v>
      </c>
    </row>
    <row r="19" spans="2:7" x14ac:dyDescent="0.2">
      <c r="B19" s="100" t="s">
        <v>144</v>
      </c>
      <c r="C19" s="97">
        <v>0</v>
      </c>
      <c r="D19" s="97">
        <v>0</v>
      </c>
      <c r="E19" s="99" t="s">
        <v>145</v>
      </c>
      <c r="F19" s="97">
        <f>SUM(F20:F22)</f>
        <v>0</v>
      </c>
      <c r="G19" s="97">
        <f>SUM(G20:G22)</f>
        <v>0</v>
      </c>
    </row>
    <row r="20" spans="2:7" x14ac:dyDescent="0.2">
      <c r="B20" s="100" t="s">
        <v>146</v>
      </c>
      <c r="C20" s="97">
        <v>10779651.789999999</v>
      </c>
      <c r="D20" s="97">
        <v>10690133.890000001</v>
      </c>
      <c r="E20" s="101" t="s">
        <v>147</v>
      </c>
      <c r="F20" s="97">
        <v>0</v>
      </c>
      <c r="G20" s="97">
        <v>0</v>
      </c>
    </row>
    <row r="21" spans="2:7" x14ac:dyDescent="0.2">
      <c r="B21" s="100" t="s">
        <v>148</v>
      </c>
      <c r="C21" s="97">
        <v>0</v>
      </c>
      <c r="D21" s="97">
        <v>0</v>
      </c>
      <c r="E21" s="102" t="s">
        <v>149</v>
      </c>
      <c r="F21" s="97">
        <v>0</v>
      </c>
      <c r="G21" s="97">
        <v>0</v>
      </c>
    </row>
    <row r="22" spans="2:7" x14ac:dyDescent="0.2">
      <c r="B22" s="100" t="s">
        <v>150</v>
      </c>
      <c r="C22" s="97">
        <v>0</v>
      </c>
      <c r="D22" s="97">
        <v>0</v>
      </c>
      <c r="E22" s="101" t="s">
        <v>151</v>
      </c>
      <c r="F22" s="97">
        <v>0</v>
      </c>
      <c r="G22" s="97">
        <v>0</v>
      </c>
    </row>
    <row r="23" spans="2:7" x14ac:dyDescent="0.2">
      <c r="B23" s="100" t="s">
        <v>152</v>
      </c>
      <c r="C23" s="97">
        <v>0</v>
      </c>
      <c r="D23" s="97">
        <v>0</v>
      </c>
      <c r="E23" s="99" t="s">
        <v>153</v>
      </c>
      <c r="F23" s="97">
        <f>SUM(F24:F25)</f>
        <v>0</v>
      </c>
      <c r="G23" s="97">
        <f>SUM(G24:G25)</f>
        <v>0</v>
      </c>
    </row>
    <row r="24" spans="2:7" x14ac:dyDescent="0.2">
      <c r="B24" s="100" t="s">
        <v>154</v>
      </c>
      <c r="C24" s="97">
        <v>0</v>
      </c>
      <c r="D24" s="97">
        <v>0</v>
      </c>
      <c r="E24" s="101" t="s">
        <v>155</v>
      </c>
      <c r="F24" s="97">
        <v>0</v>
      </c>
      <c r="G24" s="97">
        <v>0</v>
      </c>
    </row>
    <row r="25" spans="2:7" x14ac:dyDescent="0.2">
      <c r="B25" s="98" t="s">
        <v>156</v>
      </c>
      <c r="C25" s="97">
        <f>SUM(C26:C30)</f>
        <v>4999165.4000000004</v>
      </c>
      <c r="D25" s="97">
        <f>SUM(D26:D30)</f>
        <v>4641366.54</v>
      </c>
      <c r="E25" s="101" t="s">
        <v>157</v>
      </c>
      <c r="F25" s="97">
        <v>0</v>
      </c>
      <c r="G25" s="97">
        <v>0</v>
      </c>
    </row>
    <row r="26" spans="2:7" ht="25.5" x14ac:dyDescent="0.2">
      <c r="B26" s="100" t="s">
        <v>158</v>
      </c>
      <c r="C26" s="97">
        <v>0</v>
      </c>
      <c r="D26" s="97">
        <v>0</v>
      </c>
      <c r="E26" s="99" t="s">
        <v>159</v>
      </c>
      <c r="F26" s="97">
        <v>0</v>
      </c>
      <c r="G26" s="97">
        <v>0</v>
      </c>
    </row>
    <row r="27" spans="2:7" ht="25.5" x14ac:dyDescent="0.2">
      <c r="B27" s="100" t="s">
        <v>160</v>
      </c>
      <c r="C27" s="97">
        <v>0</v>
      </c>
      <c r="D27" s="97">
        <v>0</v>
      </c>
      <c r="E27" s="99" t="s">
        <v>161</v>
      </c>
      <c r="F27" s="97">
        <f>SUM(F28:F30)</f>
        <v>0</v>
      </c>
      <c r="G27" s="97">
        <f>SUM(G28:G30)</f>
        <v>0</v>
      </c>
    </row>
    <row r="28" spans="2:7" ht="25.5" x14ac:dyDescent="0.2">
      <c r="B28" s="100" t="s">
        <v>162</v>
      </c>
      <c r="C28" s="97">
        <v>0</v>
      </c>
      <c r="D28" s="97">
        <v>0</v>
      </c>
      <c r="E28" s="101" t="s">
        <v>163</v>
      </c>
      <c r="F28" s="97">
        <v>0</v>
      </c>
      <c r="G28" s="97">
        <v>0</v>
      </c>
    </row>
    <row r="29" spans="2:7" x14ac:dyDescent="0.2">
      <c r="B29" s="100" t="s">
        <v>164</v>
      </c>
      <c r="C29" s="97">
        <v>4999165.4000000004</v>
      </c>
      <c r="D29" s="97">
        <v>4641366.54</v>
      </c>
      <c r="E29" s="101" t="s">
        <v>165</v>
      </c>
      <c r="F29" s="97">
        <v>0</v>
      </c>
      <c r="G29" s="97">
        <v>0</v>
      </c>
    </row>
    <row r="30" spans="2:7" x14ac:dyDescent="0.2">
      <c r="B30" s="100" t="s">
        <v>166</v>
      </c>
      <c r="C30" s="97">
        <v>0</v>
      </c>
      <c r="D30" s="97">
        <v>0</v>
      </c>
      <c r="E30" s="101" t="s">
        <v>167</v>
      </c>
      <c r="F30" s="97">
        <v>0</v>
      </c>
      <c r="G30" s="97">
        <v>0</v>
      </c>
    </row>
    <row r="31" spans="2:7" ht="25.5" x14ac:dyDescent="0.2">
      <c r="B31" s="98" t="s">
        <v>168</v>
      </c>
      <c r="C31" s="97">
        <f>SUM(C32:C36)</f>
        <v>0</v>
      </c>
      <c r="D31" s="97">
        <f>SUM(D32:D36)</f>
        <v>0</v>
      </c>
      <c r="E31" s="99" t="s">
        <v>169</v>
      </c>
      <c r="F31" s="97">
        <f>SUM(F32:F37)</f>
        <v>0</v>
      </c>
      <c r="G31" s="97">
        <f>SUM(G32:G37)</f>
        <v>0</v>
      </c>
    </row>
    <row r="32" spans="2:7" x14ac:dyDescent="0.2">
      <c r="B32" s="100" t="s">
        <v>170</v>
      </c>
      <c r="C32" s="97">
        <v>0</v>
      </c>
      <c r="D32" s="97">
        <v>0</v>
      </c>
      <c r="E32" s="101" t="s">
        <v>171</v>
      </c>
      <c r="F32" s="97">
        <v>0</v>
      </c>
      <c r="G32" s="97">
        <v>0</v>
      </c>
    </row>
    <row r="33" spans="2:7" x14ac:dyDescent="0.2">
      <c r="B33" s="100" t="s">
        <v>172</v>
      </c>
      <c r="C33" s="97">
        <v>0</v>
      </c>
      <c r="D33" s="97">
        <v>0</v>
      </c>
      <c r="E33" s="101" t="s">
        <v>173</v>
      </c>
      <c r="F33" s="97">
        <v>0</v>
      </c>
      <c r="G33" s="97">
        <v>0</v>
      </c>
    </row>
    <row r="34" spans="2:7" x14ac:dyDescent="0.2">
      <c r="B34" s="100" t="s">
        <v>174</v>
      </c>
      <c r="C34" s="97">
        <v>0</v>
      </c>
      <c r="D34" s="97">
        <v>0</v>
      </c>
      <c r="E34" s="101" t="s">
        <v>175</v>
      </c>
      <c r="F34" s="97">
        <v>0</v>
      </c>
      <c r="G34" s="97">
        <v>0</v>
      </c>
    </row>
    <row r="35" spans="2:7" ht="25.5" x14ac:dyDescent="0.2">
      <c r="B35" s="100" t="s">
        <v>176</v>
      </c>
      <c r="C35" s="97">
        <v>0</v>
      </c>
      <c r="D35" s="97">
        <v>0</v>
      </c>
      <c r="E35" s="101" t="s">
        <v>177</v>
      </c>
      <c r="F35" s="97">
        <v>0</v>
      </c>
      <c r="G35" s="97">
        <v>0</v>
      </c>
    </row>
    <row r="36" spans="2:7" x14ac:dyDescent="0.2">
      <c r="B36" s="100" t="s">
        <v>178</v>
      </c>
      <c r="C36" s="97">
        <v>0</v>
      </c>
      <c r="D36" s="97">
        <v>0</v>
      </c>
      <c r="E36" s="101" t="s">
        <v>179</v>
      </c>
      <c r="F36" s="97">
        <v>0</v>
      </c>
      <c r="G36" s="97">
        <v>0</v>
      </c>
    </row>
    <row r="37" spans="2:7" x14ac:dyDescent="0.2">
      <c r="B37" s="98" t="s">
        <v>180</v>
      </c>
      <c r="C37" s="97">
        <v>0</v>
      </c>
      <c r="D37" s="97">
        <v>0</v>
      </c>
      <c r="E37" s="101" t="s">
        <v>181</v>
      </c>
      <c r="F37" s="97">
        <v>0</v>
      </c>
      <c r="G37" s="97">
        <v>0</v>
      </c>
    </row>
    <row r="38" spans="2:7" x14ac:dyDescent="0.2">
      <c r="B38" s="98" t="s">
        <v>182</v>
      </c>
      <c r="C38" s="97">
        <f>SUM(C39:C40)</f>
        <v>0</v>
      </c>
      <c r="D38" s="97">
        <f>SUM(D39:D40)</f>
        <v>0</v>
      </c>
      <c r="E38" s="99" t="s">
        <v>183</v>
      </c>
      <c r="F38" s="97">
        <f>SUM(F39:F41)</f>
        <v>0</v>
      </c>
      <c r="G38" s="97">
        <f>SUM(G39:G41)</f>
        <v>0</v>
      </c>
    </row>
    <row r="39" spans="2:7" ht="25.5" x14ac:dyDescent="0.2">
      <c r="B39" s="100" t="s">
        <v>184</v>
      </c>
      <c r="C39" s="97">
        <v>0</v>
      </c>
      <c r="D39" s="97">
        <v>0</v>
      </c>
      <c r="E39" s="101" t="s">
        <v>185</v>
      </c>
      <c r="F39" s="97">
        <v>0</v>
      </c>
      <c r="G39" s="97">
        <v>0</v>
      </c>
    </row>
    <row r="40" spans="2:7" x14ac:dyDescent="0.2">
      <c r="B40" s="100" t="s">
        <v>186</v>
      </c>
      <c r="C40" s="97">
        <v>0</v>
      </c>
      <c r="D40" s="97">
        <v>0</v>
      </c>
      <c r="E40" s="101" t="s">
        <v>187</v>
      </c>
      <c r="F40" s="97">
        <v>0</v>
      </c>
      <c r="G40" s="97">
        <v>0</v>
      </c>
    </row>
    <row r="41" spans="2:7" x14ac:dyDescent="0.2">
      <c r="B41" s="98" t="s">
        <v>188</v>
      </c>
      <c r="C41" s="97">
        <f>SUM(C42:C45)</f>
        <v>0</v>
      </c>
      <c r="D41" s="97">
        <f>SUM(D42:D45)</f>
        <v>0</v>
      </c>
      <c r="E41" s="101" t="s">
        <v>189</v>
      </c>
      <c r="F41" s="97">
        <v>0</v>
      </c>
      <c r="G41" s="97">
        <v>0</v>
      </c>
    </row>
    <row r="42" spans="2:7" x14ac:dyDescent="0.2">
      <c r="B42" s="100" t="s">
        <v>190</v>
      </c>
      <c r="C42" s="97">
        <v>0</v>
      </c>
      <c r="D42" s="97">
        <v>0</v>
      </c>
      <c r="E42" s="99" t="s">
        <v>191</v>
      </c>
      <c r="F42" s="97">
        <f>SUM(F43:F45)</f>
        <v>485.72</v>
      </c>
      <c r="G42" s="97">
        <f>SUM(G43:G45)</f>
        <v>45.08</v>
      </c>
    </row>
    <row r="43" spans="2:7" x14ac:dyDescent="0.2">
      <c r="B43" s="100" t="s">
        <v>192</v>
      </c>
      <c r="C43" s="97">
        <v>0</v>
      </c>
      <c r="D43" s="97">
        <v>0</v>
      </c>
      <c r="E43" s="101" t="s">
        <v>193</v>
      </c>
      <c r="F43" s="97">
        <v>485.72</v>
      </c>
      <c r="G43" s="97">
        <v>45.08</v>
      </c>
    </row>
    <row r="44" spans="2:7" ht="25.5" x14ac:dyDescent="0.2">
      <c r="B44" s="100" t="s">
        <v>194</v>
      </c>
      <c r="C44" s="97">
        <v>0</v>
      </c>
      <c r="D44" s="97">
        <v>0</v>
      </c>
      <c r="E44" s="101" t="s">
        <v>195</v>
      </c>
      <c r="F44" s="97">
        <v>0</v>
      </c>
      <c r="G44" s="97">
        <v>0</v>
      </c>
    </row>
    <row r="45" spans="2:7" x14ac:dyDescent="0.2">
      <c r="B45" s="100" t="s">
        <v>196</v>
      </c>
      <c r="C45" s="97">
        <v>0</v>
      </c>
      <c r="D45" s="97">
        <v>0</v>
      </c>
      <c r="E45" s="101" t="s">
        <v>197</v>
      </c>
      <c r="F45" s="97">
        <v>0</v>
      </c>
      <c r="G45" s="97">
        <v>0</v>
      </c>
    </row>
    <row r="46" spans="2:7" x14ac:dyDescent="0.2">
      <c r="B46" s="98"/>
      <c r="C46" s="97"/>
      <c r="D46" s="97"/>
      <c r="E46" s="99"/>
      <c r="F46" s="97"/>
      <c r="G46" s="97"/>
    </row>
    <row r="47" spans="2:7" x14ac:dyDescent="0.2">
      <c r="B47" s="94" t="s">
        <v>198</v>
      </c>
      <c r="C47" s="97">
        <f>C9+C17+C25+C31+C37+C38+C41</f>
        <v>53969287.670000002</v>
      </c>
      <c r="D47" s="97">
        <f>D9+D17+D25+D31+D37+D38+D41</f>
        <v>26862969.219999999</v>
      </c>
      <c r="E47" s="96" t="s">
        <v>199</v>
      </c>
      <c r="F47" s="97">
        <f>F9+F19+F23+F26+F27+F31+F38+F42</f>
        <v>6092394.8499999996</v>
      </c>
      <c r="G47" s="97">
        <f>G9+G19+G23+G26+G27+G31+G38+G42</f>
        <v>21521900.529999997</v>
      </c>
    </row>
    <row r="48" spans="2:7" x14ac:dyDescent="0.2">
      <c r="B48" s="94"/>
      <c r="C48" s="97"/>
      <c r="D48" s="97"/>
      <c r="E48" s="96"/>
      <c r="F48" s="97"/>
      <c r="G48" s="97"/>
    </row>
    <row r="49" spans="2:7" x14ac:dyDescent="0.2">
      <c r="B49" s="94" t="s">
        <v>200</v>
      </c>
      <c r="C49" s="97"/>
      <c r="D49" s="97"/>
      <c r="E49" s="96" t="s">
        <v>201</v>
      </c>
      <c r="F49" s="97"/>
      <c r="G49" s="97"/>
    </row>
    <row r="50" spans="2:7" x14ac:dyDescent="0.2">
      <c r="B50" s="98" t="s">
        <v>202</v>
      </c>
      <c r="C50" s="97">
        <v>0</v>
      </c>
      <c r="D50" s="97">
        <v>0</v>
      </c>
      <c r="E50" s="99" t="s">
        <v>203</v>
      </c>
      <c r="F50" s="97">
        <v>0</v>
      </c>
      <c r="G50" s="97">
        <v>0</v>
      </c>
    </row>
    <row r="51" spans="2:7" x14ac:dyDescent="0.2">
      <c r="B51" s="98" t="s">
        <v>204</v>
      </c>
      <c r="C51" s="97">
        <v>0</v>
      </c>
      <c r="D51" s="97">
        <v>0</v>
      </c>
      <c r="E51" s="99" t="s">
        <v>205</v>
      </c>
      <c r="F51" s="97">
        <v>0</v>
      </c>
      <c r="G51" s="97">
        <v>0</v>
      </c>
    </row>
    <row r="52" spans="2:7" x14ac:dyDescent="0.2">
      <c r="B52" s="98" t="s">
        <v>206</v>
      </c>
      <c r="C52" s="97">
        <v>792916244.98000002</v>
      </c>
      <c r="D52" s="97">
        <v>778107709.88</v>
      </c>
      <c r="E52" s="99" t="s">
        <v>207</v>
      </c>
      <c r="F52" s="97">
        <v>0</v>
      </c>
      <c r="G52" s="97">
        <v>0</v>
      </c>
    </row>
    <row r="53" spans="2:7" x14ac:dyDescent="0.2">
      <c r="B53" s="98" t="s">
        <v>208</v>
      </c>
      <c r="C53" s="97">
        <v>106624467.37</v>
      </c>
      <c r="D53" s="97">
        <v>80350115.280000001</v>
      </c>
      <c r="E53" s="99" t="s">
        <v>209</v>
      </c>
      <c r="F53" s="97">
        <v>0</v>
      </c>
      <c r="G53" s="97">
        <v>0</v>
      </c>
    </row>
    <row r="54" spans="2:7" x14ac:dyDescent="0.2">
      <c r="B54" s="98" t="s">
        <v>210</v>
      </c>
      <c r="C54" s="97">
        <v>2081829.42</v>
      </c>
      <c r="D54" s="97">
        <v>1897389.42</v>
      </c>
      <c r="E54" s="99" t="s">
        <v>211</v>
      </c>
      <c r="F54" s="97">
        <v>0</v>
      </c>
      <c r="G54" s="97">
        <v>0</v>
      </c>
    </row>
    <row r="55" spans="2:7" x14ac:dyDescent="0.2">
      <c r="B55" s="98" t="s">
        <v>212</v>
      </c>
      <c r="C55" s="97">
        <v>0</v>
      </c>
      <c r="D55" s="97">
        <v>0</v>
      </c>
      <c r="E55" s="99" t="s">
        <v>213</v>
      </c>
      <c r="F55" s="97">
        <v>0</v>
      </c>
      <c r="G55" s="97">
        <v>0</v>
      </c>
    </row>
    <row r="56" spans="2:7" x14ac:dyDescent="0.2">
      <c r="B56" s="98" t="s">
        <v>214</v>
      </c>
      <c r="C56" s="97">
        <v>1263957.46</v>
      </c>
      <c r="D56" s="97">
        <v>1263957.46</v>
      </c>
      <c r="E56" s="96"/>
      <c r="F56" s="97"/>
      <c r="G56" s="97"/>
    </row>
    <row r="57" spans="2:7" x14ac:dyDescent="0.2">
      <c r="B57" s="98" t="s">
        <v>215</v>
      </c>
      <c r="C57" s="97">
        <v>0</v>
      </c>
      <c r="D57" s="97">
        <v>0</v>
      </c>
      <c r="E57" s="96" t="s">
        <v>216</v>
      </c>
      <c r="F57" s="97">
        <f>SUM(F50:F55)</f>
        <v>0</v>
      </c>
      <c r="G57" s="97">
        <f>SUM(G50:G55)</f>
        <v>0</v>
      </c>
    </row>
    <row r="58" spans="2:7" x14ac:dyDescent="0.2">
      <c r="B58" s="98" t="s">
        <v>217</v>
      </c>
      <c r="C58" s="97">
        <v>0</v>
      </c>
      <c r="D58" s="97">
        <v>0</v>
      </c>
      <c r="E58" s="103"/>
      <c r="F58" s="97"/>
      <c r="G58" s="97"/>
    </row>
    <row r="59" spans="2:7" x14ac:dyDescent="0.2">
      <c r="B59" s="98"/>
      <c r="C59" s="97"/>
      <c r="D59" s="97"/>
      <c r="E59" s="96" t="s">
        <v>218</v>
      </c>
      <c r="F59" s="97">
        <f>F47+F57</f>
        <v>6092394.8499999996</v>
      </c>
      <c r="G59" s="97">
        <f>G47+G57</f>
        <v>21521900.529999997</v>
      </c>
    </row>
    <row r="60" spans="2:7" ht="25.5" x14ac:dyDescent="0.2">
      <c r="B60" s="94" t="s">
        <v>219</v>
      </c>
      <c r="C60" s="97">
        <f>SUM(C50:C58)</f>
        <v>902886499.23000002</v>
      </c>
      <c r="D60" s="97">
        <f>SUM(D50:D58)</f>
        <v>861619172.03999996</v>
      </c>
      <c r="E60" s="99"/>
      <c r="F60" s="97"/>
      <c r="G60" s="97"/>
    </row>
    <row r="61" spans="2:7" x14ac:dyDescent="0.2">
      <c r="B61" s="98"/>
      <c r="C61" s="97"/>
      <c r="D61" s="97"/>
      <c r="E61" s="96" t="s">
        <v>220</v>
      </c>
      <c r="F61" s="97"/>
      <c r="G61" s="97"/>
    </row>
    <row r="62" spans="2:7" x14ac:dyDescent="0.2">
      <c r="B62" s="94" t="s">
        <v>221</v>
      </c>
      <c r="C62" s="97">
        <f>C47+C60</f>
        <v>956855786.89999998</v>
      </c>
      <c r="D62" s="97">
        <f>D47+D60</f>
        <v>888482141.25999999</v>
      </c>
      <c r="E62" s="96"/>
      <c r="F62" s="97"/>
      <c r="G62" s="97"/>
    </row>
    <row r="63" spans="2:7" x14ac:dyDescent="0.2">
      <c r="B63" s="98"/>
      <c r="C63" s="97"/>
      <c r="D63" s="97"/>
      <c r="E63" s="96" t="s">
        <v>222</v>
      </c>
      <c r="F63" s="97">
        <f>SUM(F64:F66)</f>
        <v>491784863.97000003</v>
      </c>
      <c r="G63" s="97">
        <f>SUM(G64:G66)</f>
        <v>491784863.97000003</v>
      </c>
    </row>
    <row r="64" spans="2:7" x14ac:dyDescent="0.2">
      <c r="B64" s="98"/>
      <c r="C64" s="97"/>
      <c r="D64" s="97"/>
      <c r="E64" s="99" t="s">
        <v>223</v>
      </c>
      <c r="F64" s="97">
        <v>0</v>
      </c>
      <c r="G64" s="97">
        <v>0</v>
      </c>
    </row>
    <row r="65" spans="2:7" x14ac:dyDescent="0.2">
      <c r="B65" s="98"/>
      <c r="C65" s="97"/>
      <c r="D65" s="97"/>
      <c r="E65" s="99" t="s">
        <v>224</v>
      </c>
      <c r="F65" s="97">
        <v>0</v>
      </c>
      <c r="G65" s="97">
        <v>0</v>
      </c>
    </row>
    <row r="66" spans="2:7" x14ac:dyDescent="0.2">
      <c r="B66" s="98"/>
      <c r="C66" s="97"/>
      <c r="D66" s="97"/>
      <c r="E66" s="99" t="s">
        <v>225</v>
      </c>
      <c r="F66" s="97">
        <v>491784863.97000003</v>
      </c>
      <c r="G66" s="97">
        <v>491784863.97000003</v>
      </c>
    </row>
    <row r="67" spans="2:7" x14ac:dyDescent="0.2">
      <c r="B67" s="98"/>
      <c r="C67" s="97"/>
      <c r="D67" s="97"/>
      <c r="E67" s="99"/>
      <c r="F67" s="97"/>
      <c r="G67" s="97"/>
    </row>
    <row r="68" spans="2:7" x14ac:dyDescent="0.2">
      <c r="B68" s="98"/>
      <c r="C68" s="97"/>
      <c r="D68" s="97"/>
      <c r="E68" s="96" t="s">
        <v>226</v>
      </c>
      <c r="F68" s="97">
        <f>SUM(F69:F73)</f>
        <v>458978528.07999998</v>
      </c>
      <c r="G68" s="97">
        <f>SUM(G69:G73)</f>
        <v>375175376.75999999</v>
      </c>
    </row>
    <row r="69" spans="2:7" x14ac:dyDescent="0.2">
      <c r="B69" s="98"/>
      <c r="C69" s="97"/>
      <c r="D69" s="97"/>
      <c r="E69" s="99" t="s">
        <v>227</v>
      </c>
      <c r="F69" s="97">
        <v>83904338.950000003</v>
      </c>
      <c r="G69" s="97">
        <v>59561396.469999999</v>
      </c>
    </row>
    <row r="70" spans="2:7" x14ac:dyDescent="0.2">
      <c r="B70" s="98"/>
      <c r="C70" s="97"/>
      <c r="D70" s="97"/>
      <c r="E70" s="99" t="s">
        <v>228</v>
      </c>
      <c r="F70" s="97">
        <v>373066409.13</v>
      </c>
      <c r="G70" s="97">
        <v>313606200.29000002</v>
      </c>
    </row>
    <row r="71" spans="2:7" x14ac:dyDescent="0.2">
      <c r="B71" s="98"/>
      <c r="C71" s="97"/>
      <c r="D71" s="97"/>
      <c r="E71" s="99" t="s">
        <v>229</v>
      </c>
      <c r="F71" s="97">
        <v>0</v>
      </c>
      <c r="G71" s="97">
        <v>0</v>
      </c>
    </row>
    <row r="72" spans="2:7" x14ac:dyDescent="0.2">
      <c r="B72" s="98"/>
      <c r="C72" s="97"/>
      <c r="D72" s="97"/>
      <c r="E72" s="99" t="s">
        <v>230</v>
      </c>
      <c r="F72" s="97">
        <v>0</v>
      </c>
      <c r="G72" s="97">
        <v>0</v>
      </c>
    </row>
    <row r="73" spans="2:7" x14ac:dyDescent="0.2">
      <c r="B73" s="98"/>
      <c r="C73" s="97"/>
      <c r="D73" s="97"/>
      <c r="E73" s="99" t="s">
        <v>231</v>
      </c>
      <c r="F73" s="97">
        <v>2007780</v>
      </c>
      <c r="G73" s="97">
        <v>2007780</v>
      </c>
    </row>
    <row r="74" spans="2:7" x14ac:dyDescent="0.2">
      <c r="B74" s="98"/>
      <c r="C74" s="97"/>
      <c r="D74" s="97"/>
      <c r="E74" s="99"/>
      <c r="F74" s="97"/>
      <c r="G74" s="97"/>
    </row>
    <row r="75" spans="2:7" ht="25.5" x14ac:dyDescent="0.2">
      <c r="B75" s="98"/>
      <c r="C75" s="97"/>
      <c r="D75" s="97"/>
      <c r="E75" s="96" t="s">
        <v>232</v>
      </c>
      <c r="F75" s="97">
        <f>SUM(F76:F77)</f>
        <v>0</v>
      </c>
      <c r="G75" s="97">
        <f>SUM(G76:G77)</f>
        <v>0</v>
      </c>
    </row>
    <row r="76" spans="2:7" x14ac:dyDescent="0.2">
      <c r="B76" s="98"/>
      <c r="C76" s="97"/>
      <c r="D76" s="97"/>
      <c r="E76" s="99" t="s">
        <v>233</v>
      </c>
      <c r="F76" s="97">
        <v>0</v>
      </c>
      <c r="G76" s="97">
        <v>0</v>
      </c>
    </row>
    <row r="77" spans="2:7" x14ac:dyDescent="0.2">
      <c r="B77" s="98"/>
      <c r="C77" s="97"/>
      <c r="D77" s="97"/>
      <c r="E77" s="99" t="s">
        <v>234</v>
      </c>
      <c r="F77" s="97">
        <v>0</v>
      </c>
      <c r="G77" s="97">
        <v>0</v>
      </c>
    </row>
    <row r="78" spans="2:7" x14ac:dyDescent="0.2">
      <c r="B78" s="98"/>
      <c r="C78" s="97"/>
      <c r="D78" s="97"/>
      <c r="E78" s="99"/>
      <c r="F78" s="97"/>
      <c r="G78" s="97"/>
    </row>
    <row r="79" spans="2:7" x14ac:dyDescent="0.2">
      <c r="B79" s="98"/>
      <c r="C79" s="97"/>
      <c r="D79" s="97"/>
      <c r="E79" s="96" t="s">
        <v>235</v>
      </c>
      <c r="F79" s="97">
        <f>F63+F68+F75</f>
        <v>950763392.04999995</v>
      </c>
      <c r="G79" s="97">
        <f>G63+G68+G75</f>
        <v>866960240.73000002</v>
      </c>
    </row>
    <row r="80" spans="2:7" x14ac:dyDescent="0.2">
      <c r="B80" s="98"/>
      <c r="C80" s="97"/>
      <c r="D80" s="97"/>
      <c r="E80" s="99"/>
      <c r="F80" s="97"/>
      <c r="G80" s="97"/>
    </row>
    <row r="81" spans="2:7" x14ac:dyDescent="0.2">
      <c r="B81" s="98"/>
      <c r="C81" s="97"/>
      <c r="D81" s="97"/>
      <c r="E81" s="96" t="s">
        <v>236</v>
      </c>
      <c r="F81" s="97">
        <f>F59+F79</f>
        <v>956855786.89999998</v>
      </c>
      <c r="G81" s="97">
        <f>G59+G79</f>
        <v>888482141.25999999</v>
      </c>
    </row>
    <row r="82" spans="2:7" ht="13.5" thickBot="1" x14ac:dyDescent="0.25">
      <c r="B82" s="104"/>
      <c r="C82" s="105"/>
      <c r="D82" s="105"/>
      <c r="E82" s="106"/>
      <c r="F82" s="107"/>
      <c r="G82" s="107"/>
    </row>
  </sheetData>
  <mergeCells count="4">
    <mergeCell ref="B2:G2"/>
    <mergeCell ref="B3:G3"/>
    <mergeCell ref="B4:G4"/>
    <mergeCell ref="B5:G5"/>
  </mergeCells>
  <pageMargins left="0.70866141732283472" right="0.70866141732283472" top="0.74803149606299213" bottom="0.74803149606299213" header="0.31496062992125984" footer="0.31496062992125984"/>
  <pageSetup scale="5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workbookViewId="0">
      <pane xSplit="1" ySplit="7" topLeftCell="B32" activePane="bottomRight" state="frozen"/>
      <selection pane="topRight" activeCell="B1" sqref="B1"/>
      <selection pane="bottomLeft" activeCell="A8" sqref="A8"/>
      <selection pane="bottomRight" sqref="A1:J42"/>
    </sheetView>
  </sheetViews>
  <sheetFormatPr baseColWidth="10" defaultRowHeight="12.75" x14ac:dyDescent="0.2"/>
  <cols>
    <col min="1" max="1" width="5" style="108" customWidth="1"/>
    <col min="2" max="2" width="43" style="108" customWidth="1"/>
    <col min="3" max="3" width="12.85546875" style="108" customWidth="1"/>
    <col min="4" max="4" width="13.28515625" style="108" customWidth="1"/>
    <col min="5" max="5" width="15" style="108" customWidth="1"/>
    <col min="6" max="6" width="16.5703125" style="108" customWidth="1"/>
    <col min="7" max="7" width="13.42578125" style="108" customWidth="1"/>
    <col min="8" max="8" width="14" style="108" customWidth="1"/>
    <col min="9" max="9" width="15" style="108" customWidth="1"/>
    <col min="10" max="16384" width="11.42578125" style="108"/>
  </cols>
  <sheetData>
    <row r="1" spans="2:9" ht="13.5" thickBot="1" x14ac:dyDescent="0.25"/>
    <row r="2" spans="2:9" ht="13.5" thickBot="1" x14ac:dyDescent="0.25">
      <c r="B2" s="109" t="s">
        <v>44</v>
      </c>
      <c r="C2" s="110"/>
      <c r="D2" s="110"/>
      <c r="E2" s="110"/>
      <c r="F2" s="110"/>
      <c r="G2" s="110"/>
      <c r="H2" s="110"/>
      <c r="I2" s="111"/>
    </row>
    <row r="3" spans="2:9" ht="13.5" thickBot="1" x14ac:dyDescent="0.25">
      <c r="B3" s="112" t="s">
        <v>237</v>
      </c>
      <c r="C3" s="113"/>
      <c r="D3" s="113"/>
      <c r="E3" s="113"/>
      <c r="F3" s="113"/>
      <c r="G3" s="113"/>
      <c r="H3" s="113"/>
      <c r="I3" s="114"/>
    </row>
    <row r="4" spans="2:9" ht="13.5" thickBot="1" x14ac:dyDescent="0.25">
      <c r="B4" s="112" t="s">
        <v>45</v>
      </c>
      <c r="C4" s="113"/>
      <c r="D4" s="113"/>
      <c r="E4" s="113"/>
      <c r="F4" s="113"/>
      <c r="G4" s="113"/>
      <c r="H4" s="113"/>
      <c r="I4" s="114"/>
    </row>
    <row r="5" spans="2:9" ht="13.5" thickBot="1" x14ac:dyDescent="0.25">
      <c r="B5" s="112" t="s">
        <v>1</v>
      </c>
      <c r="C5" s="113"/>
      <c r="D5" s="113"/>
      <c r="E5" s="113"/>
      <c r="F5" s="113"/>
      <c r="G5" s="113"/>
      <c r="H5" s="113"/>
      <c r="I5" s="114"/>
    </row>
    <row r="6" spans="2:9" ht="76.5" x14ac:dyDescent="0.2">
      <c r="B6" s="115" t="s">
        <v>238</v>
      </c>
      <c r="C6" s="115" t="s">
        <v>239</v>
      </c>
      <c r="D6" s="115" t="s">
        <v>240</v>
      </c>
      <c r="E6" s="115" t="s">
        <v>241</v>
      </c>
      <c r="F6" s="115" t="s">
        <v>242</v>
      </c>
      <c r="G6" s="115" t="s">
        <v>243</v>
      </c>
      <c r="H6" s="115" t="s">
        <v>244</v>
      </c>
      <c r="I6" s="115" t="s">
        <v>245</v>
      </c>
    </row>
    <row r="7" spans="2:9" ht="13.5" thickBot="1" x14ac:dyDescent="0.25">
      <c r="B7" s="116" t="s">
        <v>53</v>
      </c>
      <c r="C7" s="116" t="s">
        <v>246</v>
      </c>
      <c r="D7" s="116" t="s">
        <v>247</v>
      </c>
      <c r="E7" s="116" t="s">
        <v>248</v>
      </c>
      <c r="F7" s="116" t="s">
        <v>249</v>
      </c>
      <c r="G7" s="116" t="s">
        <v>250</v>
      </c>
      <c r="H7" s="116" t="s">
        <v>251</v>
      </c>
      <c r="I7" s="116" t="s">
        <v>252</v>
      </c>
    </row>
    <row r="8" spans="2:9" ht="12.75" customHeight="1" x14ac:dyDescent="0.2">
      <c r="B8" s="117" t="s">
        <v>253</v>
      </c>
      <c r="C8" s="118">
        <f t="shared" ref="C8:I8" si="0">C9+C13</f>
        <v>0</v>
      </c>
      <c r="D8" s="118">
        <f t="shared" si="0"/>
        <v>0</v>
      </c>
      <c r="E8" s="118">
        <f t="shared" si="0"/>
        <v>0</v>
      </c>
      <c r="F8" s="118">
        <f t="shared" si="0"/>
        <v>0</v>
      </c>
      <c r="G8" s="118">
        <f t="shared" si="0"/>
        <v>0</v>
      </c>
      <c r="H8" s="118">
        <f t="shared" si="0"/>
        <v>0</v>
      </c>
      <c r="I8" s="118">
        <f t="shared" si="0"/>
        <v>0</v>
      </c>
    </row>
    <row r="9" spans="2:9" ht="12.75" customHeight="1" x14ac:dyDescent="0.2">
      <c r="B9" s="117" t="s">
        <v>254</v>
      </c>
      <c r="C9" s="118">
        <f t="shared" ref="C9:I9" si="1">SUM(C10:C12)</f>
        <v>0</v>
      </c>
      <c r="D9" s="118">
        <f t="shared" si="1"/>
        <v>0</v>
      </c>
      <c r="E9" s="118">
        <f t="shared" si="1"/>
        <v>0</v>
      </c>
      <c r="F9" s="118">
        <f t="shared" si="1"/>
        <v>0</v>
      </c>
      <c r="G9" s="118">
        <f t="shared" si="1"/>
        <v>0</v>
      </c>
      <c r="H9" s="118">
        <f t="shared" si="1"/>
        <v>0</v>
      </c>
      <c r="I9" s="118">
        <f t="shared" si="1"/>
        <v>0</v>
      </c>
    </row>
    <row r="10" spans="2:9" x14ac:dyDescent="0.2">
      <c r="B10" s="119" t="s">
        <v>255</v>
      </c>
      <c r="C10" s="118">
        <v>0</v>
      </c>
      <c r="D10" s="118">
        <v>0</v>
      </c>
      <c r="E10" s="118">
        <v>0</v>
      </c>
      <c r="F10" s="118"/>
      <c r="G10" s="120">
        <v>0</v>
      </c>
      <c r="H10" s="118">
        <v>0</v>
      </c>
      <c r="I10" s="118">
        <v>0</v>
      </c>
    </row>
    <row r="11" spans="2:9" x14ac:dyDescent="0.2">
      <c r="B11" s="119" t="s">
        <v>256</v>
      </c>
      <c r="C11" s="120">
        <v>0</v>
      </c>
      <c r="D11" s="120">
        <v>0</v>
      </c>
      <c r="E11" s="120">
        <v>0</v>
      </c>
      <c r="F11" s="120"/>
      <c r="G11" s="120">
        <v>0</v>
      </c>
      <c r="H11" s="120">
        <v>0</v>
      </c>
      <c r="I11" s="120">
        <v>0</v>
      </c>
    </row>
    <row r="12" spans="2:9" x14ac:dyDescent="0.2">
      <c r="B12" s="119" t="s">
        <v>257</v>
      </c>
      <c r="C12" s="120">
        <v>0</v>
      </c>
      <c r="D12" s="120">
        <v>0</v>
      </c>
      <c r="E12" s="120">
        <v>0</v>
      </c>
      <c r="F12" s="120"/>
      <c r="G12" s="120">
        <v>0</v>
      </c>
      <c r="H12" s="120">
        <v>0</v>
      </c>
      <c r="I12" s="120">
        <v>0</v>
      </c>
    </row>
    <row r="13" spans="2:9" ht="12.75" customHeight="1" x14ac:dyDescent="0.2">
      <c r="B13" s="117" t="s">
        <v>258</v>
      </c>
      <c r="C13" s="118">
        <f t="shared" ref="C13:I13" si="2">SUM(C14:C16)</f>
        <v>0</v>
      </c>
      <c r="D13" s="118">
        <f t="shared" si="2"/>
        <v>0</v>
      </c>
      <c r="E13" s="118">
        <f t="shared" si="2"/>
        <v>0</v>
      </c>
      <c r="F13" s="118">
        <f t="shared" si="2"/>
        <v>0</v>
      </c>
      <c r="G13" s="118">
        <f t="shared" si="2"/>
        <v>0</v>
      </c>
      <c r="H13" s="118">
        <f t="shared" si="2"/>
        <v>0</v>
      </c>
      <c r="I13" s="118">
        <f t="shared" si="2"/>
        <v>0</v>
      </c>
    </row>
    <row r="14" spans="2:9" x14ac:dyDescent="0.2">
      <c r="B14" s="119" t="s">
        <v>259</v>
      </c>
      <c r="C14" s="118">
        <v>0</v>
      </c>
      <c r="D14" s="118">
        <v>0</v>
      </c>
      <c r="E14" s="118">
        <v>0</v>
      </c>
      <c r="F14" s="118"/>
      <c r="G14" s="120">
        <v>0</v>
      </c>
      <c r="H14" s="118">
        <v>0</v>
      </c>
      <c r="I14" s="118">
        <v>0</v>
      </c>
    </row>
    <row r="15" spans="2:9" x14ac:dyDescent="0.2">
      <c r="B15" s="119" t="s">
        <v>260</v>
      </c>
      <c r="C15" s="120">
        <v>0</v>
      </c>
      <c r="D15" s="120">
        <v>0</v>
      </c>
      <c r="E15" s="120">
        <v>0</v>
      </c>
      <c r="F15" s="120"/>
      <c r="G15" s="120">
        <v>0</v>
      </c>
      <c r="H15" s="120">
        <v>0</v>
      </c>
      <c r="I15" s="120">
        <v>0</v>
      </c>
    </row>
    <row r="16" spans="2:9" x14ac:dyDescent="0.2">
      <c r="B16" s="119" t="s">
        <v>261</v>
      </c>
      <c r="C16" s="120">
        <v>0</v>
      </c>
      <c r="D16" s="120">
        <v>0</v>
      </c>
      <c r="E16" s="120">
        <v>0</v>
      </c>
      <c r="F16" s="120"/>
      <c r="G16" s="120">
        <v>0</v>
      </c>
      <c r="H16" s="120">
        <v>0</v>
      </c>
      <c r="I16" s="120">
        <v>0</v>
      </c>
    </row>
    <row r="17" spans="2:9" x14ac:dyDescent="0.2">
      <c r="B17" s="117" t="s">
        <v>262</v>
      </c>
      <c r="C17" s="118">
        <v>21521900.530000001</v>
      </c>
      <c r="D17" s="121"/>
      <c r="E17" s="121"/>
      <c r="F17" s="121"/>
      <c r="G17" s="122">
        <v>6092394.8499999996</v>
      </c>
      <c r="H17" s="121"/>
      <c r="I17" s="121"/>
    </row>
    <row r="18" spans="2:9" x14ac:dyDescent="0.2">
      <c r="B18" s="123"/>
      <c r="C18" s="120"/>
      <c r="D18" s="120"/>
      <c r="E18" s="120"/>
      <c r="F18" s="120"/>
      <c r="G18" s="120"/>
      <c r="H18" s="120"/>
      <c r="I18" s="120"/>
    </row>
    <row r="19" spans="2:9" ht="12.75" customHeight="1" x14ac:dyDescent="0.2">
      <c r="B19" s="124" t="s">
        <v>263</v>
      </c>
      <c r="C19" s="118">
        <f>C8+C17</f>
        <v>21521900.530000001</v>
      </c>
      <c r="D19" s="118">
        <f t="shared" ref="D19:I19" si="3">D8+D17</f>
        <v>0</v>
      </c>
      <c r="E19" s="118">
        <f t="shared" si="3"/>
        <v>0</v>
      </c>
      <c r="F19" s="118">
        <f t="shared" si="3"/>
        <v>0</v>
      </c>
      <c r="G19" s="118">
        <f t="shared" si="3"/>
        <v>6092394.8499999996</v>
      </c>
      <c r="H19" s="118">
        <f t="shared" si="3"/>
        <v>0</v>
      </c>
      <c r="I19" s="118">
        <f t="shared" si="3"/>
        <v>0</v>
      </c>
    </row>
    <row r="20" spans="2:9" x14ac:dyDescent="0.2">
      <c r="B20" s="117"/>
      <c r="C20" s="118"/>
      <c r="D20" s="118"/>
      <c r="E20" s="118"/>
      <c r="F20" s="118"/>
      <c r="G20" s="118"/>
      <c r="H20" s="118"/>
      <c r="I20" s="118"/>
    </row>
    <row r="21" spans="2:9" ht="12.75" customHeight="1" x14ac:dyDescent="0.2">
      <c r="B21" s="117" t="s">
        <v>264</v>
      </c>
      <c r="C21" s="118">
        <f t="shared" ref="C21:I21" si="4">SUM(C22:C24)</f>
        <v>0</v>
      </c>
      <c r="D21" s="118">
        <f t="shared" si="4"/>
        <v>0</v>
      </c>
      <c r="E21" s="118">
        <f t="shared" si="4"/>
        <v>0</v>
      </c>
      <c r="F21" s="118">
        <f t="shared" si="4"/>
        <v>0</v>
      </c>
      <c r="G21" s="118">
        <f t="shared" si="4"/>
        <v>0</v>
      </c>
      <c r="H21" s="118">
        <f t="shared" si="4"/>
        <v>0</v>
      </c>
      <c r="I21" s="118">
        <f t="shared" si="4"/>
        <v>0</v>
      </c>
    </row>
    <row r="22" spans="2:9" ht="12.75" customHeight="1" x14ac:dyDescent="0.2">
      <c r="B22" s="123" t="s">
        <v>265</v>
      </c>
      <c r="C22" s="120"/>
      <c r="D22" s="120"/>
      <c r="E22" s="120"/>
      <c r="F22" s="120"/>
      <c r="G22" s="120">
        <f>C22+D22-E22+F22</f>
        <v>0</v>
      </c>
      <c r="H22" s="120"/>
      <c r="I22" s="120"/>
    </row>
    <row r="23" spans="2:9" ht="12.75" customHeight="1" x14ac:dyDescent="0.2">
      <c r="B23" s="123" t="s">
        <v>266</v>
      </c>
      <c r="C23" s="120"/>
      <c r="D23" s="120"/>
      <c r="E23" s="120"/>
      <c r="F23" s="120"/>
      <c r="G23" s="120">
        <f>C23+D23-E23+F23</f>
        <v>0</v>
      </c>
      <c r="H23" s="120"/>
      <c r="I23" s="120"/>
    </row>
    <row r="24" spans="2:9" ht="12.75" customHeight="1" x14ac:dyDescent="0.2">
      <c r="B24" s="123" t="s">
        <v>267</v>
      </c>
      <c r="C24" s="120"/>
      <c r="D24" s="120"/>
      <c r="E24" s="120"/>
      <c r="F24" s="120"/>
      <c r="G24" s="120">
        <f>C24+D24-E24+F24</f>
        <v>0</v>
      </c>
      <c r="H24" s="120"/>
      <c r="I24" s="120"/>
    </row>
    <row r="25" spans="2:9" x14ac:dyDescent="0.2">
      <c r="B25" s="125"/>
      <c r="C25" s="126"/>
      <c r="D25" s="126"/>
      <c r="E25" s="126"/>
      <c r="F25" s="126"/>
      <c r="G25" s="126"/>
      <c r="H25" s="126"/>
      <c r="I25" s="126"/>
    </row>
    <row r="26" spans="2:9" ht="25.5" x14ac:dyDescent="0.2">
      <c r="B26" s="124" t="s">
        <v>268</v>
      </c>
      <c r="C26" s="118">
        <f t="shared" ref="C26:I26" si="5">SUM(C27:C29)</f>
        <v>0</v>
      </c>
      <c r="D26" s="118">
        <f t="shared" si="5"/>
        <v>0</v>
      </c>
      <c r="E26" s="118">
        <f t="shared" si="5"/>
        <v>0</v>
      </c>
      <c r="F26" s="118">
        <f t="shared" si="5"/>
        <v>0</v>
      </c>
      <c r="G26" s="118">
        <f t="shared" si="5"/>
        <v>0</v>
      </c>
      <c r="H26" s="118">
        <f t="shared" si="5"/>
        <v>0</v>
      </c>
      <c r="I26" s="118">
        <f t="shared" si="5"/>
        <v>0</v>
      </c>
    </row>
    <row r="27" spans="2:9" ht="12.75" customHeight="1" x14ac:dyDescent="0.2">
      <c r="B27" s="123" t="s">
        <v>269</v>
      </c>
      <c r="C27" s="120"/>
      <c r="D27" s="120"/>
      <c r="E27" s="120"/>
      <c r="F27" s="120"/>
      <c r="G27" s="120">
        <f>C27+D27-E27+F27</f>
        <v>0</v>
      </c>
      <c r="H27" s="120"/>
      <c r="I27" s="120"/>
    </row>
    <row r="28" spans="2:9" ht="12.75" customHeight="1" x14ac:dyDescent="0.2">
      <c r="B28" s="123" t="s">
        <v>270</v>
      </c>
      <c r="C28" s="120"/>
      <c r="D28" s="120"/>
      <c r="E28" s="120"/>
      <c r="F28" s="120"/>
      <c r="G28" s="120">
        <f>C28+D28-E28+F28</f>
        <v>0</v>
      </c>
      <c r="H28" s="120"/>
      <c r="I28" s="120"/>
    </row>
    <row r="29" spans="2:9" ht="12.75" customHeight="1" x14ac:dyDescent="0.2">
      <c r="B29" s="123" t="s">
        <v>271</v>
      </c>
      <c r="C29" s="120"/>
      <c r="D29" s="120"/>
      <c r="E29" s="120"/>
      <c r="F29" s="120"/>
      <c r="G29" s="120">
        <f>C29+D29-E29+F29</f>
        <v>0</v>
      </c>
      <c r="H29" s="120"/>
      <c r="I29" s="120"/>
    </row>
    <row r="30" spans="2:9" ht="13.5" thickBot="1" x14ac:dyDescent="0.25">
      <c r="B30" s="127"/>
      <c r="C30" s="128"/>
      <c r="D30" s="128"/>
      <c r="E30" s="128"/>
      <c r="F30" s="128"/>
      <c r="G30" s="128"/>
      <c r="H30" s="128"/>
      <c r="I30" s="128"/>
    </row>
    <row r="31" spans="2:9" ht="18.75" customHeight="1" x14ac:dyDescent="0.2">
      <c r="B31" s="129" t="s">
        <v>272</v>
      </c>
      <c r="C31" s="129"/>
      <c r="D31" s="129"/>
      <c r="E31" s="129"/>
      <c r="F31" s="129"/>
      <c r="G31" s="129"/>
      <c r="H31" s="129"/>
      <c r="I31" s="129"/>
    </row>
    <row r="32" spans="2:9" x14ac:dyDescent="0.2">
      <c r="B32" s="130" t="s">
        <v>273</v>
      </c>
      <c r="C32" s="131"/>
      <c r="D32" s="132"/>
      <c r="E32" s="132"/>
      <c r="F32" s="132"/>
      <c r="G32" s="132"/>
      <c r="H32" s="132"/>
      <c r="I32" s="132"/>
    </row>
    <row r="33" spans="2:9" ht="13.5" thickBot="1" x14ac:dyDescent="0.25">
      <c r="B33" s="133"/>
      <c r="C33" s="131"/>
      <c r="D33" s="131"/>
      <c r="E33" s="131"/>
      <c r="F33" s="131"/>
      <c r="G33" s="131"/>
      <c r="H33" s="131"/>
      <c r="I33" s="131"/>
    </row>
    <row r="34" spans="2:9" ht="38.25" customHeight="1" x14ac:dyDescent="0.2">
      <c r="B34" s="134" t="s">
        <v>274</v>
      </c>
      <c r="C34" s="134" t="s">
        <v>275</v>
      </c>
      <c r="D34" s="134" t="s">
        <v>276</v>
      </c>
      <c r="E34" s="135" t="s">
        <v>277</v>
      </c>
      <c r="F34" s="134" t="s">
        <v>278</v>
      </c>
      <c r="G34" s="135" t="s">
        <v>279</v>
      </c>
      <c r="H34" s="131"/>
      <c r="I34" s="131"/>
    </row>
    <row r="35" spans="2:9" ht="15.75" customHeight="1" thickBot="1" x14ac:dyDescent="0.25">
      <c r="B35" s="136"/>
      <c r="C35" s="136"/>
      <c r="D35" s="136"/>
      <c r="E35" s="137" t="s">
        <v>280</v>
      </c>
      <c r="F35" s="136"/>
      <c r="G35" s="137" t="s">
        <v>281</v>
      </c>
      <c r="H35" s="131"/>
      <c r="I35" s="131"/>
    </row>
    <row r="36" spans="2:9" x14ac:dyDescent="0.2">
      <c r="B36" s="138" t="s">
        <v>282</v>
      </c>
      <c r="C36" s="118">
        <f>SUM(C37:C39)</f>
        <v>0</v>
      </c>
      <c r="D36" s="118">
        <f>SUM(D37:D39)</f>
        <v>0</v>
      </c>
      <c r="E36" s="118">
        <f>SUM(E37:E39)</f>
        <v>0</v>
      </c>
      <c r="F36" s="118">
        <f>SUM(F37:F39)</f>
        <v>0</v>
      </c>
      <c r="G36" s="118">
        <f>SUM(G37:G39)</f>
        <v>0</v>
      </c>
      <c r="H36" s="131"/>
      <c r="I36" s="131"/>
    </row>
    <row r="37" spans="2:9" x14ac:dyDescent="0.2">
      <c r="B37" s="123" t="s">
        <v>283</v>
      </c>
      <c r="C37" s="120"/>
      <c r="D37" s="120"/>
      <c r="E37" s="120"/>
      <c r="F37" s="120"/>
      <c r="G37" s="120"/>
      <c r="H37" s="131"/>
      <c r="I37" s="131"/>
    </row>
    <row r="38" spans="2:9" x14ac:dyDescent="0.2">
      <c r="B38" s="123" t="s">
        <v>284</v>
      </c>
      <c r="C38" s="120"/>
      <c r="D38" s="120"/>
      <c r="E38" s="120"/>
      <c r="F38" s="120"/>
      <c r="G38" s="120"/>
      <c r="H38" s="131"/>
      <c r="I38" s="131"/>
    </row>
    <row r="39" spans="2:9" ht="13.5" thickBot="1" x14ac:dyDescent="0.25">
      <c r="B39" s="139" t="s">
        <v>285</v>
      </c>
      <c r="C39" s="140"/>
      <c r="D39" s="140"/>
      <c r="E39" s="140"/>
      <c r="F39" s="140"/>
      <c r="G39" s="140"/>
      <c r="H39" s="131"/>
      <c r="I39" s="131"/>
    </row>
  </sheetData>
  <mergeCells count="9">
    <mergeCell ref="B2:I2"/>
    <mergeCell ref="B3:I3"/>
    <mergeCell ref="B4:I4"/>
    <mergeCell ref="B5:I5"/>
    <mergeCell ref="B31:I31"/>
    <mergeCell ref="B34:B35"/>
    <mergeCell ref="C34:C35"/>
    <mergeCell ref="D34:D35"/>
    <mergeCell ref="F34:F35"/>
  </mergeCells>
  <pageMargins left="0.7" right="0.7" top="0.75" bottom="0.75" header="0.3" footer="0.3"/>
  <pageSetup scale="6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"/>
  <sheetViews>
    <sheetView topLeftCell="A10" workbookViewId="0">
      <selection sqref="A1:M23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109" t="s">
        <v>44</v>
      </c>
      <c r="C2" s="110"/>
      <c r="D2" s="110"/>
      <c r="E2" s="110"/>
      <c r="F2" s="110"/>
      <c r="G2" s="110"/>
      <c r="H2" s="110"/>
      <c r="I2" s="110"/>
      <c r="J2" s="110"/>
      <c r="K2" s="110"/>
      <c r="L2" s="111"/>
    </row>
    <row r="3" spans="2:12" ht="15.75" thickBot="1" x14ac:dyDescent="0.3">
      <c r="B3" s="112" t="s">
        <v>286</v>
      </c>
      <c r="C3" s="113"/>
      <c r="D3" s="113"/>
      <c r="E3" s="113"/>
      <c r="F3" s="113"/>
      <c r="G3" s="113"/>
      <c r="H3" s="113"/>
      <c r="I3" s="113"/>
      <c r="J3" s="113"/>
      <c r="K3" s="113"/>
      <c r="L3" s="114"/>
    </row>
    <row r="4" spans="2:12" ht="15.75" thickBot="1" x14ac:dyDescent="0.3">
      <c r="B4" s="112" t="s">
        <v>45</v>
      </c>
      <c r="C4" s="113"/>
      <c r="D4" s="113"/>
      <c r="E4" s="113"/>
      <c r="F4" s="113"/>
      <c r="G4" s="113"/>
      <c r="H4" s="113"/>
      <c r="I4" s="113"/>
      <c r="J4" s="113"/>
      <c r="K4" s="113"/>
      <c r="L4" s="114"/>
    </row>
    <row r="5" spans="2:12" ht="15.75" thickBot="1" x14ac:dyDescent="0.3">
      <c r="B5" s="112" t="s">
        <v>1</v>
      </c>
      <c r="C5" s="113"/>
      <c r="D5" s="113"/>
      <c r="E5" s="113"/>
      <c r="F5" s="113"/>
      <c r="G5" s="113"/>
      <c r="H5" s="113"/>
      <c r="I5" s="113"/>
      <c r="J5" s="113"/>
      <c r="K5" s="113"/>
      <c r="L5" s="114"/>
    </row>
    <row r="6" spans="2:12" ht="102" x14ac:dyDescent="0.25">
      <c r="B6" s="141" t="s">
        <v>287</v>
      </c>
      <c r="C6" s="142" t="s">
        <v>288</v>
      </c>
      <c r="D6" s="142" t="s">
        <v>289</v>
      </c>
      <c r="E6" s="142" t="s">
        <v>290</v>
      </c>
      <c r="F6" s="142" t="s">
        <v>291</v>
      </c>
      <c r="G6" s="142" t="s">
        <v>292</v>
      </c>
      <c r="H6" s="142" t="s">
        <v>293</v>
      </c>
      <c r="I6" s="142" t="s">
        <v>294</v>
      </c>
      <c r="J6" s="142" t="s">
        <v>295</v>
      </c>
      <c r="K6" s="142" t="s">
        <v>296</v>
      </c>
      <c r="L6" s="142" t="s">
        <v>297</v>
      </c>
    </row>
    <row r="7" spans="2:12" ht="15.75" thickBot="1" x14ac:dyDescent="0.3">
      <c r="B7" s="116" t="s">
        <v>53</v>
      </c>
      <c r="C7" s="116" t="s">
        <v>246</v>
      </c>
      <c r="D7" s="116" t="s">
        <v>247</v>
      </c>
      <c r="E7" s="116" t="s">
        <v>248</v>
      </c>
      <c r="F7" s="116" t="s">
        <v>249</v>
      </c>
      <c r="G7" s="116" t="s">
        <v>298</v>
      </c>
      <c r="H7" s="116" t="s">
        <v>251</v>
      </c>
      <c r="I7" s="116" t="s">
        <v>252</v>
      </c>
      <c r="J7" s="116" t="s">
        <v>299</v>
      </c>
      <c r="K7" s="116" t="s">
        <v>300</v>
      </c>
      <c r="L7" s="116" t="s">
        <v>301</v>
      </c>
    </row>
    <row r="8" spans="2:12" x14ac:dyDescent="0.25">
      <c r="B8" s="143"/>
      <c r="C8" s="144"/>
      <c r="D8" s="144"/>
      <c r="E8" s="144"/>
      <c r="F8" s="144"/>
      <c r="G8" s="144"/>
      <c r="H8" s="144"/>
      <c r="I8" s="144"/>
      <c r="J8" s="144"/>
      <c r="K8" s="144"/>
      <c r="L8" s="144"/>
    </row>
    <row r="9" spans="2:12" ht="25.5" x14ac:dyDescent="0.25">
      <c r="B9" s="145" t="s">
        <v>302</v>
      </c>
      <c r="C9" s="118">
        <f>SUM(C10:C13)</f>
        <v>0</v>
      </c>
      <c r="D9" s="118">
        <f t="shared" ref="D9:L9" si="0">SUM(D10:D13)</f>
        <v>0</v>
      </c>
      <c r="E9" s="118">
        <f t="shared" si="0"/>
        <v>0</v>
      </c>
      <c r="F9" s="118">
        <f t="shared" si="0"/>
        <v>0</v>
      </c>
      <c r="G9" s="118">
        <f t="shared" si="0"/>
        <v>0</v>
      </c>
      <c r="H9" s="118">
        <f t="shared" si="0"/>
        <v>0</v>
      </c>
      <c r="I9" s="118">
        <f t="shared" si="0"/>
        <v>0</v>
      </c>
      <c r="J9" s="118">
        <f t="shared" si="0"/>
        <v>0</v>
      </c>
      <c r="K9" s="118">
        <f t="shared" si="0"/>
        <v>0</v>
      </c>
      <c r="L9" s="118">
        <f t="shared" si="0"/>
        <v>0</v>
      </c>
    </row>
    <row r="10" spans="2:12" x14ac:dyDescent="0.25">
      <c r="B10" s="146" t="s">
        <v>303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>
        <f>F10-K10</f>
        <v>0</v>
      </c>
    </row>
    <row r="11" spans="2:12" x14ac:dyDescent="0.25">
      <c r="B11" s="146" t="s">
        <v>304</v>
      </c>
      <c r="C11" s="120"/>
      <c r="D11" s="120"/>
      <c r="E11" s="120"/>
      <c r="F11" s="120"/>
      <c r="G11" s="120"/>
      <c r="H11" s="120"/>
      <c r="I11" s="120"/>
      <c r="J11" s="120"/>
      <c r="K11" s="120"/>
      <c r="L11" s="120">
        <f t="shared" ref="L11:L20" si="1">F11-K11</f>
        <v>0</v>
      </c>
    </row>
    <row r="12" spans="2:12" x14ac:dyDescent="0.25">
      <c r="B12" s="146" t="s">
        <v>305</v>
      </c>
      <c r="C12" s="120"/>
      <c r="D12" s="120"/>
      <c r="E12" s="120"/>
      <c r="F12" s="120"/>
      <c r="G12" s="120"/>
      <c r="H12" s="120"/>
      <c r="I12" s="120"/>
      <c r="J12" s="120"/>
      <c r="K12" s="120"/>
      <c r="L12" s="120">
        <f t="shared" si="1"/>
        <v>0</v>
      </c>
    </row>
    <row r="13" spans="2:12" x14ac:dyDescent="0.25">
      <c r="B13" s="146" t="s">
        <v>306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>
        <f t="shared" si="1"/>
        <v>0</v>
      </c>
    </row>
    <row r="14" spans="2:12" x14ac:dyDescent="0.25">
      <c r="B14" s="147"/>
      <c r="C14" s="120"/>
      <c r="D14" s="120"/>
      <c r="E14" s="120"/>
      <c r="F14" s="120"/>
      <c r="G14" s="120"/>
      <c r="H14" s="120"/>
      <c r="I14" s="120"/>
      <c r="J14" s="120"/>
      <c r="K14" s="120"/>
      <c r="L14" s="120">
        <f t="shared" si="1"/>
        <v>0</v>
      </c>
    </row>
    <row r="15" spans="2:12" x14ac:dyDescent="0.25">
      <c r="B15" s="145" t="s">
        <v>307</v>
      </c>
      <c r="C15" s="118">
        <f>SUM(C16:C19)</f>
        <v>0</v>
      </c>
      <c r="D15" s="118">
        <f t="shared" ref="D15:L15" si="2">SUM(D16:D19)</f>
        <v>0</v>
      </c>
      <c r="E15" s="118">
        <f t="shared" si="2"/>
        <v>0</v>
      </c>
      <c r="F15" s="118">
        <f t="shared" si="2"/>
        <v>0</v>
      </c>
      <c r="G15" s="118">
        <f t="shared" si="2"/>
        <v>0</v>
      </c>
      <c r="H15" s="118">
        <f t="shared" si="2"/>
        <v>0</v>
      </c>
      <c r="I15" s="118">
        <f t="shared" si="2"/>
        <v>0</v>
      </c>
      <c r="J15" s="118">
        <f t="shared" si="2"/>
        <v>0</v>
      </c>
      <c r="K15" s="118">
        <f t="shared" si="2"/>
        <v>0</v>
      </c>
      <c r="L15" s="118">
        <f t="shared" si="2"/>
        <v>0</v>
      </c>
    </row>
    <row r="16" spans="2:12" x14ac:dyDescent="0.25">
      <c r="B16" s="146" t="s">
        <v>308</v>
      </c>
      <c r="C16" s="120"/>
      <c r="D16" s="120"/>
      <c r="E16" s="120"/>
      <c r="F16" s="120"/>
      <c r="G16" s="120"/>
      <c r="H16" s="120"/>
      <c r="I16" s="120"/>
      <c r="J16" s="120"/>
      <c r="K16" s="120"/>
      <c r="L16" s="120">
        <f t="shared" si="1"/>
        <v>0</v>
      </c>
    </row>
    <row r="17" spans="2:12" x14ac:dyDescent="0.25">
      <c r="B17" s="146" t="s">
        <v>309</v>
      </c>
      <c r="C17" s="120"/>
      <c r="D17" s="120"/>
      <c r="E17" s="120"/>
      <c r="F17" s="120"/>
      <c r="G17" s="120"/>
      <c r="H17" s="120"/>
      <c r="I17" s="120"/>
      <c r="J17" s="120"/>
      <c r="K17" s="120"/>
      <c r="L17" s="120">
        <f t="shared" si="1"/>
        <v>0</v>
      </c>
    </row>
    <row r="18" spans="2:12" x14ac:dyDescent="0.25">
      <c r="B18" s="146" t="s">
        <v>310</v>
      </c>
      <c r="C18" s="120"/>
      <c r="D18" s="120"/>
      <c r="E18" s="120"/>
      <c r="F18" s="120"/>
      <c r="G18" s="120"/>
      <c r="H18" s="120"/>
      <c r="I18" s="120"/>
      <c r="J18" s="120"/>
      <c r="K18" s="120"/>
      <c r="L18" s="120">
        <f t="shared" si="1"/>
        <v>0</v>
      </c>
    </row>
    <row r="19" spans="2:12" x14ac:dyDescent="0.25">
      <c r="B19" s="146" t="s">
        <v>311</v>
      </c>
      <c r="C19" s="120"/>
      <c r="D19" s="120"/>
      <c r="E19" s="120"/>
      <c r="F19" s="120"/>
      <c r="G19" s="120"/>
      <c r="H19" s="120"/>
      <c r="I19" s="120"/>
      <c r="J19" s="120"/>
      <c r="K19" s="120"/>
      <c r="L19" s="120">
        <f t="shared" si="1"/>
        <v>0</v>
      </c>
    </row>
    <row r="20" spans="2:12" x14ac:dyDescent="0.25">
      <c r="B20" s="147"/>
      <c r="C20" s="120"/>
      <c r="D20" s="120"/>
      <c r="E20" s="120"/>
      <c r="F20" s="120"/>
      <c r="G20" s="120"/>
      <c r="H20" s="120"/>
      <c r="I20" s="120"/>
      <c r="J20" s="120"/>
      <c r="K20" s="120"/>
      <c r="L20" s="120">
        <f t="shared" si="1"/>
        <v>0</v>
      </c>
    </row>
    <row r="21" spans="2:12" ht="38.25" x14ac:dyDescent="0.25">
      <c r="B21" s="145" t="s">
        <v>312</v>
      </c>
      <c r="C21" s="118">
        <f>C9+C15</f>
        <v>0</v>
      </c>
      <c r="D21" s="118">
        <f t="shared" ref="D21:L21" si="3">D9+D15</f>
        <v>0</v>
      </c>
      <c r="E21" s="118">
        <f t="shared" si="3"/>
        <v>0</v>
      </c>
      <c r="F21" s="118">
        <f t="shared" si="3"/>
        <v>0</v>
      </c>
      <c r="G21" s="118">
        <f t="shared" si="3"/>
        <v>0</v>
      </c>
      <c r="H21" s="118">
        <f t="shared" si="3"/>
        <v>0</v>
      </c>
      <c r="I21" s="118">
        <f t="shared" si="3"/>
        <v>0</v>
      </c>
      <c r="J21" s="118">
        <f t="shared" si="3"/>
        <v>0</v>
      </c>
      <c r="K21" s="118">
        <f t="shared" si="3"/>
        <v>0</v>
      </c>
      <c r="L21" s="118">
        <f t="shared" si="3"/>
        <v>0</v>
      </c>
    </row>
    <row r="22" spans="2:12" ht="15.75" thickBot="1" x14ac:dyDescent="0.3">
      <c r="B22" s="148"/>
      <c r="C22" s="149"/>
      <c r="D22" s="149"/>
      <c r="E22" s="149"/>
      <c r="F22" s="149"/>
      <c r="G22" s="149"/>
      <c r="H22" s="149"/>
      <c r="I22" s="149"/>
      <c r="J22" s="149"/>
      <c r="K22" s="149"/>
      <c r="L22" s="149"/>
    </row>
  </sheetData>
  <mergeCells count="4">
    <mergeCell ref="B2:L2"/>
    <mergeCell ref="B3:L3"/>
    <mergeCell ref="B4:L4"/>
    <mergeCell ref="B5:L5"/>
  </mergeCells>
  <pageMargins left="0.7" right="0.7" top="0.75" bottom="0.75" header="0.3" footer="0.3"/>
  <pageSetup scale="5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workbookViewId="0">
      <selection sqref="A1:K19"/>
    </sheetView>
  </sheetViews>
  <sheetFormatPr baseColWidth="10" defaultRowHeight="15" x14ac:dyDescent="0.25"/>
  <cols>
    <col min="1" max="1" width="38.7109375" customWidth="1"/>
    <col min="2" max="3" width="22.28515625" customWidth="1"/>
    <col min="4" max="4" width="22.5703125" customWidth="1"/>
    <col min="5" max="5" width="27" customWidth="1"/>
    <col min="6" max="6" width="16.7109375" customWidth="1"/>
  </cols>
  <sheetData>
    <row r="1" spans="1:11" x14ac:dyDescent="0.25">
      <c r="A1" s="150" t="s">
        <v>313</v>
      </c>
      <c r="B1" s="151"/>
      <c r="C1" s="151"/>
      <c r="D1" s="151"/>
      <c r="E1" s="151"/>
      <c r="F1" s="151"/>
    </row>
    <row r="2" spans="1:11" x14ac:dyDescent="0.25">
      <c r="A2" s="152" t="s">
        <v>314</v>
      </c>
      <c r="B2" s="153"/>
      <c r="C2" s="153"/>
      <c r="D2" s="153"/>
      <c r="E2" s="153"/>
      <c r="F2" s="153"/>
    </row>
    <row r="3" spans="1:11" ht="15.75" thickBot="1" x14ac:dyDescent="0.3">
      <c r="A3" s="154" t="s">
        <v>315</v>
      </c>
      <c r="B3" s="155"/>
      <c r="C3" s="155"/>
      <c r="D3" s="155"/>
      <c r="E3" s="155"/>
      <c r="F3" s="155"/>
    </row>
    <row r="4" spans="1:11" ht="75" customHeight="1" x14ac:dyDescent="0.25">
      <c r="A4" s="156" t="s">
        <v>316</v>
      </c>
      <c r="B4" s="156" t="s">
        <v>317</v>
      </c>
      <c r="C4" s="156" t="s">
        <v>318</v>
      </c>
      <c r="D4" s="156" t="s">
        <v>319</v>
      </c>
      <c r="E4" s="156" t="s">
        <v>320</v>
      </c>
      <c r="F4" s="157" t="s">
        <v>321</v>
      </c>
      <c r="G4" s="158"/>
      <c r="H4" s="159"/>
      <c r="I4" s="160" t="s">
        <v>322</v>
      </c>
      <c r="J4" s="161"/>
    </row>
    <row r="5" spans="1:11" ht="39.75" thickBot="1" x14ac:dyDescent="0.3">
      <c r="A5" s="162"/>
      <c r="B5" s="162"/>
      <c r="C5" s="162"/>
      <c r="D5" s="162"/>
      <c r="E5" s="162"/>
      <c r="F5" s="163"/>
      <c r="G5" s="164" t="s">
        <v>323</v>
      </c>
      <c r="H5" s="165" t="s">
        <v>324</v>
      </c>
      <c r="I5" s="165" t="s">
        <v>325</v>
      </c>
      <c r="J5" s="166" t="s">
        <v>326</v>
      </c>
      <c r="K5" s="167"/>
    </row>
    <row r="6" spans="1:11" ht="15.75" thickBot="1" x14ac:dyDescent="0.3">
      <c r="A6" s="168"/>
      <c r="B6" s="169"/>
      <c r="C6" s="170"/>
      <c r="D6" s="171"/>
      <c r="E6" s="171"/>
      <c r="F6" s="172"/>
      <c r="G6" s="173"/>
      <c r="H6" s="173"/>
      <c r="I6" s="173"/>
      <c r="J6" s="173"/>
    </row>
    <row r="7" spans="1:11" ht="15.75" thickBot="1" x14ac:dyDescent="0.3">
      <c r="A7" s="168"/>
      <c r="B7" s="171"/>
      <c r="C7" s="171"/>
      <c r="D7" s="171"/>
      <c r="E7" s="171"/>
      <c r="F7" s="174"/>
      <c r="G7" s="173"/>
      <c r="H7" s="173"/>
      <c r="I7" s="173"/>
      <c r="J7" s="173"/>
    </row>
    <row r="8" spans="1:11" ht="15.75" thickBot="1" x14ac:dyDescent="0.3">
      <c r="A8" s="168"/>
      <c r="B8" s="171"/>
      <c r="C8" s="171"/>
      <c r="D8" s="171"/>
      <c r="E8" s="171"/>
      <c r="F8" s="174"/>
      <c r="G8" s="173"/>
      <c r="H8" s="173"/>
      <c r="I8" s="173"/>
      <c r="J8" s="173"/>
    </row>
    <row r="10" spans="1:11" x14ac:dyDescent="0.25">
      <c r="A10" t="s">
        <v>327</v>
      </c>
    </row>
    <row r="12" spans="1:11" x14ac:dyDescent="0.25">
      <c r="A12" s="175" t="s">
        <v>328</v>
      </c>
      <c r="B12" s="176" t="s">
        <v>329</v>
      </c>
      <c r="C12" s="176"/>
      <c r="D12" s="176"/>
      <c r="E12" s="176" t="s">
        <v>330</v>
      </c>
      <c r="F12" s="176"/>
      <c r="G12" s="177"/>
      <c r="H12" s="177"/>
    </row>
    <row r="13" spans="1:11" x14ac:dyDescent="0.25">
      <c r="A13" s="175"/>
      <c r="B13" s="178"/>
      <c r="C13" s="179"/>
      <c r="D13" s="179"/>
      <c r="E13" s="175"/>
      <c r="G13" s="178"/>
      <c r="H13" s="178"/>
    </row>
    <row r="14" spans="1:11" x14ac:dyDescent="0.25">
      <c r="A14" s="175"/>
      <c r="B14" s="178"/>
      <c r="C14" s="179"/>
      <c r="D14" s="179"/>
      <c r="E14" s="175"/>
      <c r="G14" s="178"/>
      <c r="H14" s="178"/>
    </row>
    <row r="15" spans="1:11" x14ac:dyDescent="0.25">
      <c r="A15" s="178"/>
      <c r="B15" s="178"/>
      <c r="C15" s="178"/>
      <c r="D15" s="178"/>
      <c r="E15" s="178"/>
      <c r="G15" s="178"/>
      <c r="H15" s="178"/>
    </row>
    <row r="16" spans="1:11" x14ac:dyDescent="0.25">
      <c r="A16" s="178"/>
      <c r="B16" s="178"/>
      <c r="C16" s="178"/>
      <c r="D16" s="178"/>
      <c r="E16" s="177"/>
      <c r="G16" s="178"/>
      <c r="H16" s="178"/>
    </row>
    <row r="17" spans="1:8" x14ac:dyDescent="0.25">
      <c r="A17" s="180" t="s">
        <v>331</v>
      </c>
      <c r="B17" s="176" t="s">
        <v>332</v>
      </c>
      <c r="C17" s="176"/>
      <c r="D17" s="176"/>
      <c r="E17" s="176" t="s">
        <v>333</v>
      </c>
      <c r="F17" s="176"/>
      <c r="G17" s="177"/>
      <c r="H17" s="177"/>
    </row>
    <row r="18" spans="1:8" x14ac:dyDescent="0.25">
      <c r="A18" s="180"/>
      <c r="B18" s="181"/>
      <c r="C18" s="181"/>
      <c r="D18" s="182"/>
      <c r="E18" s="182"/>
      <c r="F18" s="182"/>
    </row>
  </sheetData>
  <mergeCells count="15">
    <mergeCell ref="I4:J4"/>
    <mergeCell ref="B12:D12"/>
    <mergeCell ref="E12:F12"/>
    <mergeCell ref="A17:A18"/>
    <mergeCell ref="B17:D17"/>
    <mergeCell ref="E17:F17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scale="62" fitToHeight="0" orientation="landscape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122"/>
  <sheetViews>
    <sheetView workbookViewId="0">
      <pane ySplit="8" topLeftCell="A112" activePane="bottomLeft" state="frozen"/>
      <selection pane="bottomLeft" sqref="A1:I116"/>
    </sheetView>
  </sheetViews>
  <sheetFormatPr baseColWidth="10" defaultColWidth="11" defaultRowHeight="12.75" x14ac:dyDescent="0.2"/>
  <cols>
    <col min="1" max="1" width="4.42578125" style="1" customWidth="1"/>
    <col min="2" max="2" width="39" style="1" customWidth="1"/>
    <col min="3" max="3" width="14" style="1" customWidth="1"/>
    <col min="4" max="4" width="13.28515625" style="1" customWidth="1"/>
    <col min="5" max="5" width="12.85546875" style="1" customWidth="1"/>
    <col min="6" max="6" width="13" style="1" customWidth="1"/>
    <col min="7" max="7" width="14.28515625" style="1" customWidth="1"/>
    <col min="8" max="8" width="13.5703125" style="1" customWidth="1"/>
    <col min="9" max="16384" width="11" style="1"/>
  </cols>
  <sheetData>
    <row r="1" spans="2:8" ht="13.5" thickBot="1" x14ac:dyDescent="0.25"/>
    <row r="2" spans="2:8" x14ac:dyDescent="0.2">
      <c r="B2" s="183" t="s">
        <v>44</v>
      </c>
      <c r="C2" s="184"/>
      <c r="D2" s="184"/>
      <c r="E2" s="184"/>
      <c r="F2" s="184"/>
      <c r="G2" s="184"/>
      <c r="H2" s="185"/>
    </row>
    <row r="3" spans="2:8" x14ac:dyDescent="0.2">
      <c r="B3" s="85" t="s">
        <v>334</v>
      </c>
      <c r="C3" s="86"/>
      <c r="D3" s="86"/>
      <c r="E3" s="86"/>
      <c r="F3" s="86"/>
      <c r="G3" s="86"/>
      <c r="H3" s="87"/>
    </row>
    <row r="4" spans="2:8" x14ac:dyDescent="0.2">
      <c r="B4" s="85" t="s">
        <v>335</v>
      </c>
      <c r="C4" s="86"/>
      <c r="D4" s="86"/>
      <c r="E4" s="86"/>
      <c r="F4" s="86"/>
      <c r="G4" s="86"/>
      <c r="H4" s="87"/>
    </row>
    <row r="5" spans="2:8" x14ac:dyDescent="0.2">
      <c r="B5" s="85" t="s">
        <v>45</v>
      </c>
      <c r="C5" s="86"/>
      <c r="D5" s="86"/>
      <c r="E5" s="86"/>
      <c r="F5" s="86"/>
      <c r="G5" s="86"/>
      <c r="H5" s="87"/>
    </row>
    <row r="6" spans="2:8" ht="13.5" thickBot="1" x14ac:dyDescent="0.25">
      <c r="B6" s="88" t="s">
        <v>1</v>
      </c>
      <c r="C6" s="89"/>
      <c r="D6" s="89"/>
      <c r="E6" s="89"/>
      <c r="F6" s="89"/>
      <c r="G6" s="89"/>
      <c r="H6" s="90"/>
    </row>
    <row r="7" spans="2:8" ht="13.5" thickBot="1" x14ac:dyDescent="0.25">
      <c r="B7" s="50" t="s">
        <v>2</v>
      </c>
      <c r="C7" s="186" t="s">
        <v>336</v>
      </c>
      <c r="D7" s="187"/>
      <c r="E7" s="187"/>
      <c r="F7" s="187"/>
      <c r="G7" s="188"/>
      <c r="H7" s="50" t="s">
        <v>337</v>
      </c>
    </row>
    <row r="8" spans="2:8" ht="26.25" thickBot="1" x14ac:dyDescent="0.25">
      <c r="B8" s="51"/>
      <c r="C8" s="4" t="s">
        <v>4</v>
      </c>
      <c r="D8" s="4" t="s">
        <v>50</v>
      </c>
      <c r="E8" s="4" t="s">
        <v>51</v>
      </c>
      <c r="F8" s="4" t="s">
        <v>5</v>
      </c>
      <c r="G8" s="4" t="s">
        <v>22</v>
      </c>
      <c r="H8" s="51"/>
    </row>
    <row r="9" spans="2:8" x14ac:dyDescent="0.2">
      <c r="B9" s="189" t="s">
        <v>338</v>
      </c>
      <c r="C9" s="190">
        <f t="shared" ref="C9:H9" si="0">SUM(C10:C59)</f>
        <v>191349965.04999995</v>
      </c>
      <c r="D9" s="190">
        <f t="shared" si="0"/>
        <v>107610945.27999999</v>
      </c>
      <c r="E9" s="190">
        <f t="shared" si="0"/>
        <v>298960910.33000004</v>
      </c>
      <c r="F9" s="190">
        <f t="shared" si="0"/>
        <v>208453332.38000003</v>
      </c>
      <c r="G9" s="190">
        <f t="shared" si="0"/>
        <v>208453332.38000003</v>
      </c>
      <c r="H9" s="190">
        <f t="shared" si="0"/>
        <v>90507577.949999988</v>
      </c>
    </row>
    <row r="10" spans="2:8" ht="12.75" customHeight="1" x14ac:dyDescent="0.2">
      <c r="B10" s="191" t="s">
        <v>339</v>
      </c>
      <c r="C10" s="192">
        <v>15080955.42</v>
      </c>
      <c r="D10" s="192">
        <v>9819646.1199999992</v>
      </c>
      <c r="E10" s="192">
        <f t="shared" ref="E10:E59" si="1">C10+D10</f>
        <v>24900601.539999999</v>
      </c>
      <c r="F10" s="192">
        <v>16505315.02</v>
      </c>
      <c r="G10" s="192">
        <v>16505315.02</v>
      </c>
      <c r="H10" s="65">
        <f t="shared" ref="H10:H59" si="2">E10-F10</f>
        <v>8395286.5199999996</v>
      </c>
    </row>
    <row r="11" spans="2:8" x14ac:dyDescent="0.2">
      <c r="B11" s="191" t="s">
        <v>340</v>
      </c>
      <c r="C11" s="97">
        <v>1388961.67</v>
      </c>
      <c r="D11" s="97">
        <v>854528.7</v>
      </c>
      <c r="E11" s="97">
        <f t="shared" si="1"/>
        <v>2243490.37</v>
      </c>
      <c r="F11" s="97">
        <v>1615048.6</v>
      </c>
      <c r="G11" s="97">
        <v>1615048.6</v>
      </c>
      <c r="H11" s="65">
        <f t="shared" si="2"/>
        <v>628441.77</v>
      </c>
    </row>
    <row r="12" spans="2:8" x14ac:dyDescent="0.2">
      <c r="B12" s="191" t="s">
        <v>341</v>
      </c>
      <c r="C12" s="97">
        <v>2826087.85</v>
      </c>
      <c r="D12" s="97">
        <v>786155.01</v>
      </c>
      <c r="E12" s="97">
        <f t="shared" si="1"/>
        <v>3612242.8600000003</v>
      </c>
      <c r="F12" s="97">
        <v>2333352</v>
      </c>
      <c r="G12" s="97">
        <v>2333352</v>
      </c>
      <c r="H12" s="65">
        <f t="shared" si="2"/>
        <v>1278890.8600000003</v>
      </c>
    </row>
    <row r="13" spans="2:8" x14ac:dyDescent="0.2">
      <c r="B13" s="191" t="s">
        <v>342</v>
      </c>
      <c r="C13" s="97">
        <v>2414403.83</v>
      </c>
      <c r="D13" s="97">
        <v>2346352.34</v>
      </c>
      <c r="E13" s="97">
        <f t="shared" si="1"/>
        <v>4760756.17</v>
      </c>
      <c r="F13" s="97">
        <v>3823674.58</v>
      </c>
      <c r="G13" s="97">
        <v>3823674.58</v>
      </c>
      <c r="H13" s="65">
        <f t="shared" si="2"/>
        <v>937081.58999999985</v>
      </c>
    </row>
    <row r="14" spans="2:8" x14ac:dyDescent="0.2">
      <c r="B14" s="191" t="s">
        <v>343</v>
      </c>
      <c r="C14" s="97">
        <v>1962960.33</v>
      </c>
      <c r="D14" s="97">
        <v>181967.83</v>
      </c>
      <c r="E14" s="97">
        <f t="shared" si="1"/>
        <v>2144928.16</v>
      </c>
      <c r="F14" s="97">
        <v>1241713.69</v>
      </c>
      <c r="G14" s="97">
        <v>1241713.69</v>
      </c>
      <c r="H14" s="65">
        <f t="shared" si="2"/>
        <v>903214.4700000002</v>
      </c>
    </row>
    <row r="15" spans="2:8" x14ac:dyDescent="0.2">
      <c r="B15" s="191" t="s">
        <v>344</v>
      </c>
      <c r="C15" s="97">
        <v>535930.4</v>
      </c>
      <c r="D15" s="97">
        <v>-203872.75</v>
      </c>
      <c r="E15" s="97">
        <f t="shared" si="1"/>
        <v>332057.65000000002</v>
      </c>
      <c r="F15" s="97">
        <v>209549</v>
      </c>
      <c r="G15" s="97">
        <v>209549</v>
      </c>
      <c r="H15" s="65">
        <f t="shared" si="2"/>
        <v>122508.65000000002</v>
      </c>
    </row>
    <row r="16" spans="2:8" x14ac:dyDescent="0.2">
      <c r="B16" s="191" t="s">
        <v>345</v>
      </c>
      <c r="C16" s="97">
        <v>920779.56</v>
      </c>
      <c r="D16" s="97">
        <v>436198.38</v>
      </c>
      <c r="E16" s="97">
        <f t="shared" si="1"/>
        <v>1356977.94</v>
      </c>
      <c r="F16" s="97">
        <v>767884</v>
      </c>
      <c r="G16" s="97">
        <v>767884</v>
      </c>
      <c r="H16" s="65">
        <f t="shared" si="2"/>
        <v>589093.93999999994</v>
      </c>
    </row>
    <row r="17" spans="2:8" x14ac:dyDescent="0.2">
      <c r="B17" s="191" t="s">
        <v>346</v>
      </c>
      <c r="C17" s="97">
        <v>1516190.02</v>
      </c>
      <c r="D17" s="97">
        <v>153204.44</v>
      </c>
      <c r="E17" s="97">
        <f t="shared" si="1"/>
        <v>1669394.46</v>
      </c>
      <c r="F17" s="97">
        <v>962468.4</v>
      </c>
      <c r="G17" s="97">
        <v>962468.4</v>
      </c>
      <c r="H17" s="65">
        <f t="shared" si="2"/>
        <v>706926.05999999994</v>
      </c>
    </row>
    <row r="18" spans="2:8" x14ac:dyDescent="0.2">
      <c r="B18" s="193" t="s">
        <v>347</v>
      </c>
      <c r="C18" s="97">
        <v>881480.97</v>
      </c>
      <c r="D18" s="97">
        <v>-103687.72</v>
      </c>
      <c r="E18" s="97">
        <f t="shared" si="1"/>
        <v>777793.25</v>
      </c>
      <c r="F18" s="97">
        <v>457555.67</v>
      </c>
      <c r="G18" s="97">
        <v>457555.67</v>
      </c>
      <c r="H18" s="97">
        <f t="shared" si="2"/>
        <v>320237.58</v>
      </c>
    </row>
    <row r="19" spans="2:8" x14ac:dyDescent="0.2">
      <c r="B19" s="193" t="s">
        <v>348</v>
      </c>
      <c r="C19" s="97">
        <v>8993439.1199999992</v>
      </c>
      <c r="D19" s="97">
        <v>-385913.17</v>
      </c>
      <c r="E19" s="97">
        <f t="shared" si="1"/>
        <v>8607525.9499999993</v>
      </c>
      <c r="F19" s="97">
        <v>6204662.2800000003</v>
      </c>
      <c r="G19" s="97">
        <v>6204662.2800000003</v>
      </c>
      <c r="H19" s="97">
        <f t="shared" si="2"/>
        <v>2402863.669999999</v>
      </c>
    </row>
    <row r="20" spans="2:8" ht="25.5" x14ac:dyDescent="0.2">
      <c r="B20" s="193" t="s">
        <v>349</v>
      </c>
      <c r="C20" s="97">
        <v>8816660.6099999994</v>
      </c>
      <c r="D20" s="97">
        <v>2620668.77</v>
      </c>
      <c r="E20" s="97">
        <f t="shared" si="1"/>
        <v>11437329.379999999</v>
      </c>
      <c r="F20" s="97">
        <v>7765487.8600000003</v>
      </c>
      <c r="G20" s="97">
        <v>7765487.8600000003</v>
      </c>
      <c r="H20" s="97">
        <f t="shared" si="2"/>
        <v>3671841.5199999986</v>
      </c>
    </row>
    <row r="21" spans="2:8" x14ac:dyDescent="0.2">
      <c r="B21" s="193" t="s">
        <v>350</v>
      </c>
      <c r="C21" s="97">
        <v>1255988.33</v>
      </c>
      <c r="D21" s="97">
        <v>4063687.71</v>
      </c>
      <c r="E21" s="97">
        <f t="shared" si="1"/>
        <v>5319676.04</v>
      </c>
      <c r="F21" s="97">
        <v>4787662.68</v>
      </c>
      <c r="G21" s="97">
        <v>4787662.68</v>
      </c>
      <c r="H21" s="97">
        <f t="shared" si="2"/>
        <v>532013.36000000034</v>
      </c>
    </row>
    <row r="22" spans="2:8" x14ac:dyDescent="0.2">
      <c r="B22" s="193" t="s">
        <v>351</v>
      </c>
      <c r="C22" s="97">
        <v>1852558.4</v>
      </c>
      <c r="D22" s="97">
        <v>-537401.36</v>
      </c>
      <c r="E22" s="97">
        <f t="shared" si="1"/>
        <v>1315157.04</v>
      </c>
      <c r="F22" s="97">
        <v>920921.38</v>
      </c>
      <c r="G22" s="97">
        <v>920921.38</v>
      </c>
      <c r="H22" s="97">
        <f t="shared" si="2"/>
        <v>394235.66000000003</v>
      </c>
    </row>
    <row r="23" spans="2:8" x14ac:dyDescent="0.2">
      <c r="B23" s="193" t="s">
        <v>352</v>
      </c>
      <c r="C23" s="97">
        <v>1069731.5900000001</v>
      </c>
      <c r="D23" s="97">
        <v>388348.04</v>
      </c>
      <c r="E23" s="97">
        <f t="shared" si="1"/>
        <v>1458079.6300000001</v>
      </c>
      <c r="F23" s="97">
        <v>940789.14</v>
      </c>
      <c r="G23" s="97">
        <v>940789.14</v>
      </c>
      <c r="H23" s="97">
        <f t="shared" si="2"/>
        <v>517290.49000000011</v>
      </c>
    </row>
    <row r="24" spans="2:8" x14ac:dyDescent="0.2">
      <c r="B24" s="193" t="s">
        <v>353</v>
      </c>
      <c r="C24" s="97">
        <v>583365.19999999995</v>
      </c>
      <c r="D24" s="97">
        <v>252381.59</v>
      </c>
      <c r="E24" s="97">
        <f t="shared" si="1"/>
        <v>835746.78999999992</v>
      </c>
      <c r="F24" s="97">
        <v>548835</v>
      </c>
      <c r="G24" s="97">
        <v>548835</v>
      </c>
      <c r="H24" s="97">
        <f t="shared" si="2"/>
        <v>286911.78999999992</v>
      </c>
    </row>
    <row r="25" spans="2:8" x14ac:dyDescent="0.2">
      <c r="B25" s="193" t="s">
        <v>354</v>
      </c>
      <c r="C25" s="97">
        <v>3034385.11</v>
      </c>
      <c r="D25" s="97">
        <v>2307463.39</v>
      </c>
      <c r="E25" s="97">
        <f t="shared" si="1"/>
        <v>5341848.5</v>
      </c>
      <c r="F25" s="97">
        <v>3529409.14</v>
      </c>
      <c r="G25" s="97">
        <v>3529409.14</v>
      </c>
      <c r="H25" s="97">
        <f t="shared" si="2"/>
        <v>1812439.3599999999</v>
      </c>
    </row>
    <row r="26" spans="2:8" x14ac:dyDescent="0.2">
      <c r="B26" s="193" t="s">
        <v>355</v>
      </c>
      <c r="C26" s="97">
        <v>2533589.09</v>
      </c>
      <c r="D26" s="97">
        <v>754938.28</v>
      </c>
      <c r="E26" s="97">
        <f t="shared" si="1"/>
        <v>3288527.37</v>
      </c>
      <c r="F26" s="97">
        <v>1996823</v>
      </c>
      <c r="G26" s="97">
        <v>1996823</v>
      </c>
      <c r="H26" s="97">
        <f t="shared" si="2"/>
        <v>1291704.3700000001</v>
      </c>
    </row>
    <row r="27" spans="2:8" x14ac:dyDescent="0.2">
      <c r="B27" s="193" t="s">
        <v>356</v>
      </c>
      <c r="C27" s="97">
        <v>19149550.350000001</v>
      </c>
      <c r="D27" s="97">
        <v>14421169.16</v>
      </c>
      <c r="E27" s="97">
        <f t="shared" si="1"/>
        <v>33570719.510000005</v>
      </c>
      <c r="F27" s="97">
        <v>16117985.279999999</v>
      </c>
      <c r="G27" s="97">
        <v>16117985.279999999</v>
      </c>
      <c r="H27" s="97">
        <f t="shared" si="2"/>
        <v>17452734.230000004</v>
      </c>
    </row>
    <row r="28" spans="2:8" x14ac:dyDescent="0.2">
      <c r="B28" s="193" t="s">
        <v>357</v>
      </c>
      <c r="C28" s="97">
        <v>28819489.760000002</v>
      </c>
      <c r="D28" s="97">
        <v>-1592612.72</v>
      </c>
      <c r="E28" s="97">
        <f t="shared" si="1"/>
        <v>27226877.040000003</v>
      </c>
      <c r="F28" s="97">
        <v>16320100.109999999</v>
      </c>
      <c r="G28" s="97">
        <v>16320100.109999999</v>
      </c>
      <c r="H28" s="97">
        <f t="shared" si="2"/>
        <v>10906776.930000003</v>
      </c>
    </row>
    <row r="29" spans="2:8" x14ac:dyDescent="0.2">
      <c r="B29" s="193" t="s">
        <v>358</v>
      </c>
      <c r="C29" s="97">
        <v>2702929.58</v>
      </c>
      <c r="D29" s="97">
        <v>687977.65</v>
      </c>
      <c r="E29" s="97">
        <f t="shared" si="1"/>
        <v>3390907.23</v>
      </c>
      <c r="F29" s="97">
        <v>2272505.65</v>
      </c>
      <c r="G29" s="97">
        <v>2272505.65</v>
      </c>
      <c r="H29" s="97">
        <f t="shared" si="2"/>
        <v>1118401.58</v>
      </c>
    </row>
    <row r="30" spans="2:8" x14ac:dyDescent="0.2">
      <c r="B30" s="193" t="s">
        <v>359</v>
      </c>
      <c r="C30" s="97">
        <v>0</v>
      </c>
      <c r="D30" s="97">
        <v>0</v>
      </c>
      <c r="E30" s="97">
        <f t="shared" si="1"/>
        <v>0</v>
      </c>
      <c r="F30" s="97">
        <v>0</v>
      </c>
      <c r="G30" s="97">
        <v>0</v>
      </c>
      <c r="H30" s="97">
        <f t="shared" si="2"/>
        <v>0</v>
      </c>
    </row>
    <row r="31" spans="2:8" ht="25.5" x14ac:dyDescent="0.2">
      <c r="B31" s="193" t="s">
        <v>360</v>
      </c>
      <c r="C31" s="97">
        <v>2608182.2200000002</v>
      </c>
      <c r="D31" s="97">
        <v>384744.67</v>
      </c>
      <c r="E31" s="97">
        <f t="shared" si="1"/>
        <v>2992926.89</v>
      </c>
      <c r="F31" s="97">
        <v>1915252.68</v>
      </c>
      <c r="G31" s="97">
        <v>1915252.68</v>
      </c>
      <c r="H31" s="97">
        <f t="shared" si="2"/>
        <v>1077674.2100000002</v>
      </c>
    </row>
    <row r="32" spans="2:8" x14ac:dyDescent="0.2">
      <c r="B32" s="193" t="s">
        <v>361</v>
      </c>
      <c r="C32" s="97">
        <v>5130268.8899999997</v>
      </c>
      <c r="D32" s="97">
        <v>23820615.440000001</v>
      </c>
      <c r="E32" s="97">
        <f t="shared" si="1"/>
        <v>28950884.330000002</v>
      </c>
      <c r="F32" s="97">
        <v>22912705.329999998</v>
      </c>
      <c r="G32" s="97">
        <v>22912705.329999998</v>
      </c>
      <c r="H32" s="97">
        <f t="shared" si="2"/>
        <v>6038179.0000000037</v>
      </c>
    </row>
    <row r="33" spans="2:8" x14ac:dyDescent="0.2">
      <c r="B33" s="193" t="s">
        <v>362</v>
      </c>
      <c r="C33" s="97">
        <v>558565.07999999996</v>
      </c>
      <c r="D33" s="97">
        <v>2414401.65</v>
      </c>
      <c r="E33" s="97">
        <f t="shared" si="1"/>
        <v>2972966.73</v>
      </c>
      <c r="F33" s="97">
        <v>2674620.04</v>
      </c>
      <c r="G33" s="97">
        <v>2674620.04</v>
      </c>
      <c r="H33" s="97">
        <f t="shared" si="2"/>
        <v>298346.68999999994</v>
      </c>
    </row>
    <row r="34" spans="2:8" x14ac:dyDescent="0.2">
      <c r="B34" s="193" t="s">
        <v>363</v>
      </c>
      <c r="C34" s="97">
        <v>1363689.9</v>
      </c>
      <c r="D34" s="97">
        <v>424762.72</v>
      </c>
      <c r="E34" s="97">
        <f t="shared" si="1"/>
        <v>1788452.6199999999</v>
      </c>
      <c r="F34" s="97">
        <v>1179638.94</v>
      </c>
      <c r="G34" s="97">
        <v>1179638.94</v>
      </c>
      <c r="H34" s="97">
        <f t="shared" si="2"/>
        <v>608813.67999999993</v>
      </c>
    </row>
    <row r="35" spans="2:8" x14ac:dyDescent="0.2">
      <c r="B35" s="193" t="s">
        <v>364</v>
      </c>
      <c r="C35" s="97">
        <v>9741044.5299999993</v>
      </c>
      <c r="D35" s="97">
        <v>-367523.13</v>
      </c>
      <c r="E35" s="97">
        <f t="shared" si="1"/>
        <v>9373521.3999999985</v>
      </c>
      <c r="F35" s="97">
        <v>5598531.3499999996</v>
      </c>
      <c r="G35" s="97">
        <v>5598531.3499999996</v>
      </c>
      <c r="H35" s="97">
        <f t="shared" si="2"/>
        <v>3774990.0499999989</v>
      </c>
    </row>
    <row r="36" spans="2:8" x14ac:dyDescent="0.2">
      <c r="B36" s="193" t="s">
        <v>365</v>
      </c>
      <c r="C36" s="97">
        <v>867741.04</v>
      </c>
      <c r="D36" s="97">
        <v>295390.39</v>
      </c>
      <c r="E36" s="97">
        <f t="shared" si="1"/>
        <v>1163131.4300000002</v>
      </c>
      <c r="F36" s="97">
        <v>729769.93</v>
      </c>
      <c r="G36" s="97">
        <v>729769.93</v>
      </c>
      <c r="H36" s="97">
        <f t="shared" si="2"/>
        <v>433361.50000000012</v>
      </c>
    </row>
    <row r="37" spans="2:8" x14ac:dyDescent="0.2">
      <c r="B37" s="193" t="s">
        <v>366</v>
      </c>
      <c r="C37" s="97">
        <v>1189646.31</v>
      </c>
      <c r="D37" s="97">
        <v>883273.83</v>
      </c>
      <c r="E37" s="97">
        <f t="shared" si="1"/>
        <v>2072920.1400000001</v>
      </c>
      <c r="F37" s="97">
        <v>1423236.18</v>
      </c>
      <c r="G37" s="97">
        <v>1423236.18</v>
      </c>
      <c r="H37" s="97">
        <f t="shared" si="2"/>
        <v>649683.9600000002</v>
      </c>
    </row>
    <row r="38" spans="2:8" x14ac:dyDescent="0.2">
      <c r="B38" s="193" t="s">
        <v>367</v>
      </c>
      <c r="C38" s="97">
        <v>3335058.05</v>
      </c>
      <c r="D38" s="97">
        <v>51942.35</v>
      </c>
      <c r="E38" s="97">
        <f t="shared" si="1"/>
        <v>3387000.4</v>
      </c>
      <c r="F38" s="97">
        <v>2340371.08</v>
      </c>
      <c r="G38" s="97">
        <v>2340371.08</v>
      </c>
      <c r="H38" s="97">
        <f t="shared" si="2"/>
        <v>1046629.3199999998</v>
      </c>
    </row>
    <row r="39" spans="2:8" x14ac:dyDescent="0.2">
      <c r="B39" s="193" t="s">
        <v>368</v>
      </c>
      <c r="C39" s="97">
        <v>798921.44</v>
      </c>
      <c r="D39" s="97">
        <v>2204064.7599999998</v>
      </c>
      <c r="E39" s="97">
        <f t="shared" si="1"/>
        <v>3002986.1999999997</v>
      </c>
      <c r="F39" s="97">
        <v>2638121.46</v>
      </c>
      <c r="G39" s="97">
        <v>2638121.46</v>
      </c>
      <c r="H39" s="97">
        <f t="shared" si="2"/>
        <v>364864.73999999976</v>
      </c>
    </row>
    <row r="40" spans="2:8" x14ac:dyDescent="0.2">
      <c r="B40" s="193" t="s">
        <v>369</v>
      </c>
      <c r="C40" s="97">
        <v>8415569.6300000008</v>
      </c>
      <c r="D40" s="97">
        <v>7538803.9699999997</v>
      </c>
      <c r="E40" s="97">
        <f t="shared" si="1"/>
        <v>15954373.600000001</v>
      </c>
      <c r="F40" s="97">
        <v>11887585.83</v>
      </c>
      <c r="G40" s="97">
        <v>11887585.83</v>
      </c>
      <c r="H40" s="97">
        <f t="shared" si="2"/>
        <v>4066787.7700000014</v>
      </c>
    </row>
    <row r="41" spans="2:8" x14ac:dyDescent="0.2">
      <c r="B41" s="193" t="s">
        <v>370</v>
      </c>
      <c r="C41" s="97">
        <v>33597124.039999999</v>
      </c>
      <c r="D41" s="97">
        <v>18090058.789999999</v>
      </c>
      <c r="E41" s="97">
        <f t="shared" si="1"/>
        <v>51687182.829999998</v>
      </c>
      <c r="F41" s="97">
        <v>44182467.520000003</v>
      </c>
      <c r="G41" s="97">
        <v>44182467.520000003</v>
      </c>
      <c r="H41" s="97">
        <f t="shared" si="2"/>
        <v>7504715.3099999949</v>
      </c>
    </row>
    <row r="42" spans="2:8" x14ac:dyDescent="0.2">
      <c r="B42" s="193" t="s">
        <v>371</v>
      </c>
      <c r="C42" s="97">
        <v>310791.82</v>
      </c>
      <c r="D42" s="97">
        <v>223698.54</v>
      </c>
      <c r="E42" s="97">
        <f t="shared" si="1"/>
        <v>534490.36</v>
      </c>
      <c r="F42" s="97">
        <v>348727</v>
      </c>
      <c r="G42" s="97">
        <v>348727</v>
      </c>
      <c r="H42" s="97">
        <f t="shared" si="2"/>
        <v>185763.36</v>
      </c>
    </row>
    <row r="43" spans="2:8" x14ac:dyDescent="0.2">
      <c r="B43" s="193" t="s">
        <v>372</v>
      </c>
      <c r="C43" s="97">
        <v>9862387.5700000003</v>
      </c>
      <c r="D43" s="97">
        <v>3579330.03</v>
      </c>
      <c r="E43" s="97">
        <f t="shared" si="1"/>
        <v>13441717.6</v>
      </c>
      <c r="F43" s="97">
        <v>10361115.42</v>
      </c>
      <c r="G43" s="97">
        <v>10361115.42</v>
      </c>
      <c r="H43" s="97">
        <f t="shared" si="2"/>
        <v>3080602.1799999997</v>
      </c>
    </row>
    <row r="44" spans="2:8" x14ac:dyDescent="0.2">
      <c r="B44" s="193" t="s">
        <v>373</v>
      </c>
      <c r="C44" s="97">
        <v>1377188.44</v>
      </c>
      <c r="D44" s="97">
        <v>-411707.37</v>
      </c>
      <c r="E44" s="97">
        <f t="shared" si="1"/>
        <v>965481.07</v>
      </c>
      <c r="F44" s="97">
        <v>638508.43000000005</v>
      </c>
      <c r="G44" s="97">
        <v>638508.43000000005</v>
      </c>
      <c r="H44" s="97">
        <f t="shared" si="2"/>
        <v>326972.6399999999</v>
      </c>
    </row>
    <row r="45" spans="2:8" x14ac:dyDescent="0.2">
      <c r="B45" s="193" t="s">
        <v>374</v>
      </c>
      <c r="C45" s="97">
        <v>0</v>
      </c>
      <c r="D45" s="97">
        <v>0</v>
      </c>
      <c r="E45" s="97">
        <f t="shared" si="1"/>
        <v>0</v>
      </c>
      <c r="F45" s="97">
        <v>0</v>
      </c>
      <c r="G45" s="97">
        <v>0</v>
      </c>
      <c r="H45" s="97">
        <f t="shared" si="2"/>
        <v>0</v>
      </c>
    </row>
    <row r="46" spans="2:8" x14ac:dyDescent="0.2">
      <c r="B46" s="193" t="s">
        <v>375</v>
      </c>
      <c r="C46" s="97">
        <v>561432.01</v>
      </c>
      <c r="D46" s="97">
        <v>391494.03</v>
      </c>
      <c r="E46" s="97">
        <f t="shared" si="1"/>
        <v>952926.04</v>
      </c>
      <c r="F46" s="97">
        <v>598056</v>
      </c>
      <c r="G46" s="97">
        <v>598056</v>
      </c>
      <c r="H46" s="97">
        <f t="shared" si="2"/>
        <v>354870.04000000004</v>
      </c>
    </row>
    <row r="47" spans="2:8" x14ac:dyDescent="0.2">
      <c r="B47" s="193" t="s">
        <v>376</v>
      </c>
      <c r="C47" s="97">
        <v>3718481.29</v>
      </c>
      <c r="D47" s="97">
        <v>-3646561.29</v>
      </c>
      <c r="E47" s="97">
        <f t="shared" si="1"/>
        <v>71920</v>
      </c>
      <c r="F47" s="97">
        <v>122860</v>
      </c>
      <c r="G47" s="97">
        <v>122860</v>
      </c>
      <c r="H47" s="97">
        <f t="shared" si="2"/>
        <v>-50940</v>
      </c>
    </row>
    <row r="48" spans="2:8" x14ac:dyDescent="0.2">
      <c r="B48" s="193" t="s">
        <v>377</v>
      </c>
      <c r="C48" s="97">
        <v>1574435.6</v>
      </c>
      <c r="D48" s="97">
        <v>-1208067.93</v>
      </c>
      <c r="E48" s="97">
        <f t="shared" si="1"/>
        <v>366367.67000000016</v>
      </c>
      <c r="F48" s="97">
        <v>357911.09</v>
      </c>
      <c r="G48" s="97">
        <v>357911.09</v>
      </c>
      <c r="H48" s="97">
        <f t="shared" si="2"/>
        <v>8456.5800000001327</v>
      </c>
    </row>
    <row r="49" spans="2:8" x14ac:dyDescent="0.2">
      <c r="B49" s="193" t="s">
        <v>378</v>
      </c>
      <c r="C49" s="97">
        <v>0</v>
      </c>
      <c r="D49" s="97">
        <v>731917.51</v>
      </c>
      <c r="E49" s="97">
        <f t="shared" si="1"/>
        <v>731917.51</v>
      </c>
      <c r="F49" s="97">
        <v>454726</v>
      </c>
      <c r="G49" s="97">
        <v>454726</v>
      </c>
      <c r="H49" s="97">
        <f t="shared" si="2"/>
        <v>277191.51</v>
      </c>
    </row>
    <row r="50" spans="2:8" x14ac:dyDescent="0.2">
      <c r="B50" s="193" t="s">
        <v>379</v>
      </c>
      <c r="C50" s="97">
        <v>0</v>
      </c>
      <c r="D50" s="97">
        <v>1648431.97</v>
      </c>
      <c r="E50" s="97">
        <f t="shared" si="1"/>
        <v>1648431.97</v>
      </c>
      <c r="F50" s="97">
        <v>1139935</v>
      </c>
      <c r="G50" s="97">
        <v>1139935</v>
      </c>
      <c r="H50" s="97">
        <f t="shared" si="2"/>
        <v>508496.97</v>
      </c>
    </row>
    <row r="51" spans="2:8" x14ac:dyDescent="0.2">
      <c r="B51" s="193" t="s">
        <v>380</v>
      </c>
      <c r="C51" s="97">
        <v>0</v>
      </c>
      <c r="D51" s="97">
        <v>526742.51</v>
      </c>
      <c r="E51" s="97">
        <f t="shared" si="1"/>
        <v>526742.51</v>
      </c>
      <c r="F51" s="97">
        <v>285026</v>
      </c>
      <c r="G51" s="97">
        <v>285026</v>
      </c>
      <c r="H51" s="97">
        <f t="shared" si="2"/>
        <v>241716.51</v>
      </c>
    </row>
    <row r="52" spans="2:8" x14ac:dyDescent="0.2">
      <c r="B52" s="193" t="s">
        <v>381</v>
      </c>
      <c r="C52" s="97">
        <v>0</v>
      </c>
      <c r="D52" s="97">
        <v>2888638.33</v>
      </c>
      <c r="E52" s="97">
        <f t="shared" si="1"/>
        <v>2888638.33</v>
      </c>
      <c r="F52" s="97">
        <v>1713530</v>
      </c>
      <c r="G52" s="97">
        <v>1713530</v>
      </c>
      <c r="H52" s="97">
        <f t="shared" si="2"/>
        <v>1175108.33</v>
      </c>
    </row>
    <row r="53" spans="2:8" x14ac:dyDescent="0.2">
      <c r="B53" s="193" t="s">
        <v>382</v>
      </c>
      <c r="C53" s="97">
        <v>0</v>
      </c>
      <c r="D53" s="97">
        <v>2386166.16</v>
      </c>
      <c r="E53" s="97">
        <f t="shared" si="1"/>
        <v>2386166.16</v>
      </c>
      <c r="F53" s="97">
        <v>1384564</v>
      </c>
      <c r="G53" s="97">
        <v>1384564</v>
      </c>
      <c r="H53" s="97">
        <f t="shared" si="2"/>
        <v>1001602.1600000001</v>
      </c>
    </row>
    <row r="54" spans="2:8" x14ac:dyDescent="0.2">
      <c r="B54" s="193" t="s">
        <v>383</v>
      </c>
      <c r="C54" s="97">
        <v>0</v>
      </c>
      <c r="D54" s="97">
        <v>718860.85</v>
      </c>
      <c r="E54" s="97">
        <f t="shared" si="1"/>
        <v>718860.85</v>
      </c>
      <c r="F54" s="97">
        <v>419158</v>
      </c>
      <c r="G54" s="97">
        <v>419158</v>
      </c>
      <c r="H54" s="97">
        <f t="shared" si="2"/>
        <v>299702.84999999998</v>
      </c>
    </row>
    <row r="55" spans="2:8" x14ac:dyDescent="0.2">
      <c r="B55" s="193" t="s">
        <v>384</v>
      </c>
      <c r="C55" s="97">
        <v>0</v>
      </c>
      <c r="D55" s="97">
        <v>3012044.02</v>
      </c>
      <c r="E55" s="97">
        <f t="shared" si="1"/>
        <v>3012044.02</v>
      </c>
      <c r="F55" s="97">
        <v>1767487.63</v>
      </c>
      <c r="G55" s="97">
        <v>1767487.63</v>
      </c>
      <c r="H55" s="97">
        <f t="shared" si="2"/>
        <v>1244556.3900000001</v>
      </c>
    </row>
    <row r="56" spans="2:8" x14ac:dyDescent="0.2">
      <c r="B56" s="193" t="s">
        <v>385</v>
      </c>
      <c r="C56" s="97">
        <v>0</v>
      </c>
      <c r="D56" s="97">
        <v>1958882.09</v>
      </c>
      <c r="E56" s="97">
        <f t="shared" si="1"/>
        <v>1958882.09</v>
      </c>
      <c r="F56" s="97">
        <v>969128.15</v>
      </c>
      <c r="G56" s="97">
        <v>969128.15</v>
      </c>
      <c r="H56" s="97">
        <f t="shared" si="2"/>
        <v>989753.94000000006</v>
      </c>
    </row>
    <row r="57" spans="2:8" x14ac:dyDescent="0.2">
      <c r="B57" s="193" t="s">
        <v>386</v>
      </c>
      <c r="C57" s="97">
        <v>0</v>
      </c>
      <c r="D57" s="97">
        <v>827410.21</v>
      </c>
      <c r="E57" s="97">
        <f t="shared" si="1"/>
        <v>827410.21</v>
      </c>
      <c r="F57" s="97">
        <v>461906.84</v>
      </c>
      <c r="G57" s="97">
        <v>461906.84</v>
      </c>
      <c r="H57" s="97">
        <f t="shared" si="2"/>
        <v>365503.36999999994</v>
      </c>
    </row>
    <row r="58" spans="2:8" x14ac:dyDescent="0.2">
      <c r="B58" s="193" t="s">
        <v>387</v>
      </c>
      <c r="C58" s="97">
        <v>0</v>
      </c>
      <c r="D58" s="97">
        <v>358561.81</v>
      </c>
      <c r="E58" s="97">
        <f t="shared" si="1"/>
        <v>358561.81</v>
      </c>
      <c r="F58" s="97">
        <v>223727.2</v>
      </c>
      <c r="G58" s="97">
        <v>223727.2</v>
      </c>
      <c r="H58" s="97">
        <f t="shared" si="2"/>
        <v>134834.60999999999</v>
      </c>
    </row>
    <row r="59" spans="2:8" x14ac:dyDescent="0.2">
      <c r="B59" s="193" t="s">
        <v>388</v>
      </c>
      <c r="C59" s="97">
        <v>0</v>
      </c>
      <c r="D59" s="97">
        <v>633368.68000000005</v>
      </c>
      <c r="E59" s="97">
        <f t="shared" si="1"/>
        <v>633368.68000000005</v>
      </c>
      <c r="F59" s="97">
        <v>402922.8</v>
      </c>
      <c r="G59" s="97">
        <v>402922.8</v>
      </c>
      <c r="H59" s="97">
        <f t="shared" si="2"/>
        <v>230445.88000000006</v>
      </c>
    </row>
    <row r="60" spans="2:8" s="196" customFormat="1" x14ac:dyDescent="0.2">
      <c r="B60" s="194" t="s">
        <v>389</v>
      </c>
      <c r="C60" s="195">
        <f t="shared" ref="C60:H60" si="3">SUM(C61:C110)</f>
        <v>69796805.049999997</v>
      </c>
      <c r="D60" s="195">
        <f t="shared" si="3"/>
        <v>2181150.9500000011</v>
      </c>
      <c r="E60" s="195">
        <f t="shared" si="3"/>
        <v>71977956.000000015</v>
      </c>
      <c r="F60" s="195">
        <f t="shared" si="3"/>
        <v>38376077.749999993</v>
      </c>
      <c r="G60" s="195">
        <f t="shared" si="3"/>
        <v>38376077.739999995</v>
      </c>
      <c r="H60" s="195">
        <f t="shared" si="3"/>
        <v>33601878.250000007</v>
      </c>
    </row>
    <row r="61" spans="2:8" x14ac:dyDescent="0.2">
      <c r="B61" s="191" t="s">
        <v>339</v>
      </c>
      <c r="C61" s="192">
        <v>5300000</v>
      </c>
      <c r="D61" s="192">
        <v>3931806.62</v>
      </c>
      <c r="E61" s="192">
        <f t="shared" ref="E61:E110" si="4">C61+D61</f>
        <v>9231806.620000001</v>
      </c>
      <c r="F61" s="192">
        <v>7644309.7699999996</v>
      </c>
      <c r="G61" s="192">
        <v>7644309.7699999996</v>
      </c>
      <c r="H61" s="65">
        <f t="shared" ref="H61:H110" si="5">E61-F61</f>
        <v>1587496.8500000015</v>
      </c>
    </row>
    <row r="62" spans="2:8" x14ac:dyDescent="0.2">
      <c r="B62" s="191" t="s">
        <v>340</v>
      </c>
      <c r="C62" s="192">
        <v>0</v>
      </c>
      <c r="D62" s="192">
        <v>0</v>
      </c>
      <c r="E62" s="192">
        <f t="shared" si="4"/>
        <v>0</v>
      </c>
      <c r="F62" s="192">
        <v>0</v>
      </c>
      <c r="G62" s="192">
        <v>0</v>
      </c>
      <c r="H62" s="65">
        <f t="shared" si="5"/>
        <v>0</v>
      </c>
    </row>
    <row r="63" spans="2:8" x14ac:dyDescent="0.2">
      <c r="B63" s="191" t="s">
        <v>341</v>
      </c>
      <c r="C63" s="192">
        <v>0</v>
      </c>
      <c r="D63" s="192">
        <v>0</v>
      </c>
      <c r="E63" s="192">
        <f t="shared" si="4"/>
        <v>0</v>
      </c>
      <c r="F63" s="192">
        <v>0</v>
      </c>
      <c r="G63" s="192">
        <v>0</v>
      </c>
      <c r="H63" s="65">
        <f t="shared" si="5"/>
        <v>0</v>
      </c>
    </row>
    <row r="64" spans="2:8" x14ac:dyDescent="0.2">
      <c r="B64" s="191" t="s">
        <v>342</v>
      </c>
      <c r="C64" s="192">
        <v>0</v>
      </c>
      <c r="D64" s="192">
        <v>0</v>
      </c>
      <c r="E64" s="192">
        <f t="shared" si="4"/>
        <v>0</v>
      </c>
      <c r="F64" s="192">
        <v>0</v>
      </c>
      <c r="G64" s="192">
        <v>0</v>
      </c>
      <c r="H64" s="65">
        <f t="shared" si="5"/>
        <v>0</v>
      </c>
    </row>
    <row r="65" spans="2:8" x14ac:dyDescent="0.2">
      <c r="B65" s="191" t="s">
        <v>343</v>
      </c>
      <c r="C65" s="97">
        <v>0</v>
      </c>
      <c r="D65" s="97">
        <v>0</v>
      </c>
      <c r="E65" s="97">
        <f t="shared" si="4"/>
        <v>0</v>
      </c>
      <c r="F65" s="97">
        <v>0</v>
      </c>
      <c r="G65" s="97">
        <v>0</v>
      </c>
      <c r="H65" s="65">
        <f t="shared" si="5"/>
        <v>0</v>
      </c>
    </row>
    <row r="66" spans="2:8" x14ac:dyDescent="0.2">
      <c r="B66" s="191" t="s">
        <v>344</v>
      </c>
      <c r="C66" s="97">
        <v>0</v>
      </c>
      <c r="D66" s="97">
        <v>0</v>
      </c>
      <c r="E66" s="97">
        <f t="shared" si="4"/>
        <v>0</v>
      </c>
      <c r="F66" s="97">
        <v>0</v>
      </c>
      <c r="G66" s="97">
        <v>0</v>
      </c>
      <c r="H66" s="65">
        <f t="shared" si="5"/>
        <v>0</v>
      </c>
    </row>
    <row r="67" spans="2:8" x14ac:dyDescent="0.2">
      <c r="B67" s="191" t="s">
        <v>345</v>
      </c>
      <c r="C67" s="97">
        <v>0</v>
      </c>
      <c r="D67" s="97">
        <v>0</v>
      </c>
      <c r="E67" s="97">
        <f t="shared" si="4"/>
        <v>0</v>
      </c>
      <c r="F67" s="97">
        <v>0</v>
      </c>
      <c r="G67" s="97">
        <v>0</v>
      </c>
      <c r="H67" s="65">
        <f t="shared" si="5"/>
        <v>0</v>
      </c>
    </row>
    <row r="68" spans="2:8" x14ac:dyDescent="0.2">
      <c r="B68" s="191" t="s">
        <v>346</v>
      </c>
      <c r="C68" s="97">
        <v>0</v>
      </c>
      <c r="D68" s="97">
        <v>0</v>
      </c>
      <c r="E68" s="97">
        <f t="shared" si="4"/>
        <v>0</v>
      </c>
      <c r="F68" s="97">
        <v>0</v>
      </c>
      <c r="G68" s="97">
        <v>0</v>
      </c>
      <c r="H68" s="65">
        <f t="shared" si="5"/>
        <v>0</v>
      </c>
    </row>
    <row r="69" spans="2:8" x14ac:dyDescent="0.2">
      <c r="B69" s="193" t="s">
        <v>347</v>
      </c>
      <c r="C69" s="97">
        <v>0</v>
      </c>
      <c r="D69" s="97">
        <v>0</v>
      </c>
      <c r="E69" s="97">
        <f t="shared" si="4"/>
        <v>0</v>
      </c>
      <c r="F69" s="97">
        <v>0</v>
      </c>
      <c r="G69" s="97">
        <v>0</v>
      </c>
      <c r="H69" s="65">
        <f t="shared" si="5"/>
        <v>0</v>
      </c>
    </row>
    <row r="70" spans="2:8" x14ac:dyDescent="0.2">
      <c r="B70" s="193" t="s">
        <v>348</v>
      </c>
      <c r="C70" s="97">
        <v>0</v>
      </c>
      <c r="D70" s="97">
        <v>0</v>
      </c>
      <c r="E70" s="97">
        <f t="shared" si="4"/>
        <v>0</v>
      </c>
      <c r="F70" s="97">
        <v>0</v>
      </c>
      <c r="G70" s="97">
        <v>0</v>
      </c>
      <c r="H70" s="65">
        <f t="shared" si="5"/>
        <v>0</v>
      </c>
    </row>
    <row r="71" spans="2:8" ht="25.5" x14ac:dyDescent="0.2">
      <c r="B71" s="193" t="s">
        <v>349</v>
      </c>
      <c r="C71" s="97">
        <v>0</v>
      </c>
      <c r="D71" s="97">
        <v>0</v>
      </c>
      <c r="E71" s="97">
        <f t="shared" si="4"/>
        <v>0</v>
      </c>
      <c r="F71" s="97">
        <v>0</v>
      </c>
      <c r="G71" s="97">
        <v>0</v>
      </c>
      <c r="H71" s="65">
        <f t="shared" si="5"/>
        <v>0</v>
      </c>
    </row>
    <row r="72" spans="2:8" x14ac:dyDescent="0.2">
      <c r="B72" s="193" t="s">
        <v>350</v>
      </c>
      <c r="C72" s="97">
        <v>0</v>
      </c>
      <c r="D72" s="97">
        <v>0</v>
      </c>
      <c r="E72" s="97">
        <f t="shared" si="4"/>
        <v>0</v>
      </c>
      <c r="F72" s="97">
        <v>0</v>
      </c>
      <c r="G72" s="97">
        <v>0</v>
      </c>
      <c r="H72" s="65">
        <f t="shared" si="5"/>
        <v>0</v>
      </c>
    </row>
    <row r="73" spans="2:8" x14ac:dyDescent="0.2">
      <c r="B73" s="193" t="s">
        <v>351</v>
      </c>
      <c r="C73" s="97">
        <v>0</v>
      </c>
      <c r="D73" s="97">
        <v>0</v>
      </c>
      <c r="E73" s="97">
        <f t="shared" si="4"/>
        <v>0</v>
      </c>
      <c r="F73" s="97">
        <v>0</v>
      </c>
      <c r="G73" s="97">
        <v>0</v>
      </c>
      <c r="H73" s="65">
        <f t="shared" si="5"/>
        <v>0</v>
      </c>
    </row>
    <row r="74" spans="2:8" x14ac:dyDescent="0.2">
      <c r="B74" s="193" t="s">
        <v>352</v>
      </c>
      <c r="C74" s="97">
        <v>0</v>
      </c>
      <c r="D74" s="97">
        <v>0</v>
      </c>
      <c r="E74" s="97">
        <f t="shared" si="4"/>
        <v>0</v>
      </c>
      <c r="F74" s="97">
        <v>0</v>
      </c>
      <c r="G74" s="97">
        <v>0</v>
      </c>
      <c r="H74" s="65">
        <f t="shared" si="5"/>
        <v>0</v>
      </c>
    </row>
    <row r="75" spans="2:8" x14ac:dyDescent="0.2">
      <c r="B75" s="193" t="s">
        <v>353</v>
      </c>
      <c r="C75" s="97">
        <v>0</v>
      </c>
      <c r="D75" s="97">
        <v>0</v>
      </c>
      <c r="E75" s="97">
        <f t="shared" si="4"/>
        <v>0</v>
      </c>
      <c r="F75" s="97">
        <v>0</v>
      </c>
      <c r="G75" s="97">
        <v>0</v>
      </c>
      <c r="H75" s="65">
        <f t="shared" si="5"/>
        <v>0</v>
      </c>
    </row>
    <row r="76" spans="2:8" x14ac:dyDescent="0.2">
      <c r="B76" s="193" t="s">
        <v>354</v>
      </c>
      <c r="C76" s="97">
        <v>0</v>
      </c>
      <c r="D76" s="97">
        <v>0</v>
      </c>
      <c r="E76" s="97">
        <f t="shared" si="4"/>
        <v>0</v>
      </c>
      <c r="F76" s="97">
        <v>0</v>
      </c>
      <c r="G76" s="97">
        <v>0</v>
      </c>
      <c r="H76" s="65">
        <f t="shared" si="5"/>
        <v>0</v>
      </c>
    </row>
    <row r="77" spans="2:8" x14ac:dyDescent="0.2">
      <c r="B77" s="193" t="s">
        <v>355</v>
      </c>
      <c r="C77" s="97">
        <v>0</v>
      </c>
      <c r="D77" s="97">
        <v>0</v>
      </c>
      <c r="E77" s="97">
        <f t="shared" si="4"/>
        <v>0</v>
      </c>
      <c r="F77" s="97">
        <v>0</v>
      </c>
      <c r="G77" s="97">
        <v>0</v>
      </c>
      <c r="H77" s="65">
        <f t="shared" si="5"/>
        <v>0</v>
      </c>
    </row>
    <row r="78" spans="2:8" x14ac:dyDescent="0.2">
      <c r="B78" s="193" t="s">
        <v>356</v>
      </c>
      <c r="C78" s="97">
        <v>19277492.18</v>
      </c>
      <c r="D78" s="97">
        <v>-3507186.18</v>
      </c>
      <c r="E78" s="97">
        <f t="shared" si="4"/>
        <v>15770306</v>
      </c>
      <c r="F78" s="97">
        <v>3371560.97</v>
      </c>
      <c r="G78" s="97">
        <v>3371560.97</v>
      </c>
      <c r="H78" s="65">
        <f t="shared" si="5"/>
        <v>12398745.029999999</v>
      </c>
    </row>
    <row r="79" spans="2:8" x14ac:dyDescent="0.2">
      <c r="B79" s="193" t="s">
        <v>357</v>
      </c>
      <c r="C79" s="97">
        <v>0</v>
      </c>
      <c r="D79" s="97">
        <v>0</v>
      </c>
      <c r="E79" s="97">
        <f t="shared" si="4"/>
        <v>0</v>
      </c>
      <c r="F79" s="97">
        <v>0</v>
      </c>
      <c r="G79" s="97">
        <v>0</v>
      </c>
      <c r="H79" s="65">
        <f t="shared" si="5"/>
        <v>0</v>
      </c>
    </row>
    <row r="80" spans="2:8" x14ac:dyDescent="0.2">
      <c r="B80" s="193" t="s">
        <v>358</v>
      </c>
      <c r="C80" s="97">
        <v>0</v>
      </c>
      <c r="D80" s="97">
        <v>0</v>
      </c>
      <c r="E80" s="97">
        <f t="shared" si="4"/>
        <v>0</v>
      </c>
      <c r="F80" s="97">
        <v>0</v>
      </c>
      <c r="G80" s="97">
        <v>0</v>
      </c>
      <c r="H80" s="65">
        <f t="shared" si="5"/>
        <v>0</v>
      </c>
    </row>
    <row r="81" spans="2:8" x14ac:dyDescent="0.2">
      <c r="B81" s="193" t="s">
        <v>359</v>
      </c>
      <c r="C81" s="97">
        <v>0</v>
      </c>
      <c r="D81" s="97">
        <v>0</v>
      </c>
      <c r="E81" s="97">
        <f t="shared" si="4"/>
        <v>0</v>
      </c>
      <c r="F81" s="97">
        <v>0</v>
      </c>
      <c r="G81" s="97">
        <v>0</v>
      </c>
      <c r="H81" s="65">
        <f t="shared" si="5"/>
        <v>0</v>
      </c>
    </row>
    <row r="82" spans="2:8" ht="25.5" x14ac:dyDescent="0.2">
      <c r="B82" s="193" t="s">
        <v>360</v>
      </c>
      <c r="C82" s="97">
        <v>0</v>
      </c>
      <c r="D82" s="97">
        <v>0</v>
      </c>
      <c r="E82" s="97">
        <f t="shared" si="4"/>
        <v>0</v>
      </c>
      <c r="F82" s="97">
        <v>0</v>
      </c>
      <c r="G82" s="97">
        <v>0</v>
      </c>
      <c r="H82" s="65">
        <f t="shared" si="5"/>
        <v>0</v>
      </c>
    </row>
    <row r="83" spans="2:8" x14ac:dyDescent="0.2">
      <c r="B83" s="193" t="s">
        <v>361</v>
      </c>
      <c r="C83" s="97">
        <v>0</v>
      </c>
      <c r="D83" s="97">
        <v>0</v>
      </c>
      <c r="E83" s="97">
        <f t="shared" si="4"/>
        <v>0</v>
      </c>
      <c r="F83" s="97">
        <v>0</v>
      </c>
      <c r="G83" s="97">
        <v>0</v>
      </c>
      <c r="H83" s="65">
        <f t="shared" si="5"/>
        <v>0</v>
      </c>
    </row>
    <row r="84" spans="2:8" x14ac:dyDescent="0.2">
      <c r="B84" s="193" t="s">
        <v>362</v>
      </c>
      <c r="C84" s="97">
        <v>4932655.1399999997</v>
      </c>
      <c r="D84" s="97">
        <v>-818403.98</v>
      </c>
      <c r="E84" s="97">
        <f t="shared" si="4"/>
        <v>4114251.1599999997</v>
      </c>
      <c r="F84" s="97">
        <v>1971817.02</v>
      </c>
      <c r="G84" s="97">
        <v>1971817.02</v>
      </c>
      <c r="H84" s="65">
        <f t="shared" si="5"/>
        <v>2142434.1399999997</v>
      </c>
    </row>
    <row r="85" spans="2:8" x14ac:dyDescent="0.2">
      <c r="B85" s="193" t="s">
        <v>363</v>
      </c>
      <c r="C85" s="97">
        <v>0</v>
      </c>
      <c r="D85" s="97">
        <v>0</v>
      </c>
      <c r="E85" s="97">
        <f t="shared" si="4"/>
        <v>0</v>
      </c>
      <c r="F85" s="97">
        <v>0</v>
      </c>
      <c r="G85" s="97">
        <v>0</v>
      </c>
      <c r="H85" s="65">
        <f t="shared" si="5"/>
        <v>0</v>
      </c>
    </row>
    <row r="86" spans="2:8" x14ac:dyDescent="0.2">
      <c r="B86" s="193" t="s">
        <v>364</v>
      </c>
      <c r="C86" s="97">
        <v>0</v>
      </c>
      <c r="D86" s="97">
        <v>0</v>
      </c>
      <c r="E86" s="97">
        <f t="shared" si="4"/>
        <v>0</v>
      </c>
      <c r="F86" s="97">
        <v>0</v>
      </c>
      <c r="G86" s="97">
        <v>0</v>
      </c>
      <c r="H86" s="65">
        <f t="shared" si="5"/>
        <v>0</v>
      </c>
    </row>
    <row r="87" spans="2:8" x14ac:dyDescent="0.2">
      <c r="B87" s="193" t="s">
        <v>365</v>
      </c>
      <c r="C87" s="97">
        <v>0</v>
      </c>
      <c r="D87" s="97">
        <v>0</v>
      </c>
      <c r="E87" s="97">
        <f t="shared" si="4"/>
        <v>0</v>
      </c>
      <c r="F87" s="97">
        <v>0</v>
      </c>
      <c r="G87" s="97">
        <v>0</v>
      </c>
      <c r="H87" s="65">
        <f t="shared" si="5"/>
        <v>0</v>
      </c>
    </row>
    <row r="88" spans="2:8" x14ac:dyDescent="0.2">
      <c r="B88" s="193" t="s">
        <v>366</v>
      </c>
      <c r="C88" s="97">
        <v>0</v>
      </c>
      <c r="D88" s="97">
        <v>0</v>
      </c>
      <c r="E88" s="97">
        <f t="shared" si="4"/>
        <v>0</v>
      </c>
      <c r="F88" s="97">
        <v>0</v>
      </c>
      <c r="G88" s="97">
        <v>0</v>
      </c>
      <c r="H88" s="65">
        <f t="shared" si="5"/>
        <v>0</v>
      </c>
    </row>
    <row r="89" spans="2:8" x14ac:dyDescent="0.2">
      <c r="B89" s="193" t="s">
        <v>367</v>
      </c>
      <c r="C89" s="97">
        <v>0</v>
      </c>
      <c r="D89" s="97">
        <v>0</v>
      </c>
      <c r="E89" s="97">
        <f t="shared" si="4"/>
        <v>0</v>
      </c>
      <c r="F89" s="97">
        <v>0</v>
      </c>
      <c r="G89" s="97">
        <v>0</v>
      </c>
      <c r="H89" s="65">
        <f t="shared" si="5"/>
        <v>0</v>
      </c>
    </row>
    <row r="90" spans="2:8" x14ac:dyDescent="0.2">
      <c r="B90" s="193" t="s">
        <v>368</v>
      </c>
      <c r="C90" s="97">
        <v>25995095.850000001</v>
      </c>
      <c r="D90" s="97">
        <v>14866495.359999999</v>
      </c>
      <c r="E90" s="97">
        <f t="shared" si="4"/>
        <v>40861591.210000001</v>
      </c>
      <c r="F90" s="97">
        <v>23488864.829999998</v>
      </c>
      <c r="G90" s="97">
        <v>23488864.82</v>
      </c>
      <c r="H90" s="65">
        <f t="shared" si="5"/>
        <v>17372726.380000003</v>
      </c>
    </row>
    <row r="91" spans="2:8" x14ac:dyDescent="0.2">
      <c r="B91" s="193" t="s">
        <v>369</v>
      </c>
      <c r="C91" s="97">
        <v>0</v>
      </c>
      <c r="D91" s="97">
        <v>0</v>
      </c>
      <c r="E91" s="97">
        <f t="shared" si="4"/>
        <v>0</v>
      </c>
      <c r="F91" s="97">
        <v>0</v>
      </c>
      <c r="G91" s="97">
        <v>0</v>
      </c>
      <c r="H91" s="65">
        <f t="shared" si="5"/>
        <v>0</v>
      </c>
    </row>
    <row r="92" spans="2:8" x14ac:dyDescent="0.2">
      <c r="B92" s="193" t="s">
        <v>370</v>
      </c>
      <c r="C92" s="97">
        <v>14291561.880000001</v>
      </c>
      <c r="D92" s="97">
        <v>-12291560.869999999</v>
      </c>
      <c r="E92" s="97">
        <f t="shared" si="4"/>
        <v>2000001.0100000016</v>
      </c>
      <c r="F92" s="97">
        <v>1899525.16</v>
      </c>
      <c r="G92" s="97">
        <v>1899525.16</v>
      </c>
      <c r="H92" s="65">
        <f t="shared" si="5"/>
        <v>100475.85000000172</v>
      </c>
    </row>
    <row r="93" spans="2:8" x14ac:dyDescent="0.2">
      <c r="B93" s="193" t="s">
        <v>371</v>
      </c>
      <c r="C93" s="97">
        <v>0</v>
      </c>
      <c r="D93" s="97">
        <v>0</v>
      </c>
      <c r="E93" s="97">
        <f t="shared" si="4"/>
        <v>0</v>
      </c>
      <c r="F93" s="97">
        <v>0</v>
      </c>
      <c r="G93" s="97">
        <v>0</v>
      </c>
      <c r="H93" s="65">
        <f t="shared" si="5"/>
        <v>0</v>
      </c>
    </row>
    <row r="94" spans="2:8" x14ac:dyDescent="0.2">
      <c r="B94" s="193" t="s">
        <v>372</v>
      </c>
      <c r="C94" s="97">
        <v>0</v>
      </c>
      <c r="D94" s="97">
        <v>0</v>
      </c>
      <c r="E94" s="97">
        <f t="shared" si="4"/>
        <v>0</v>
      </c>
      <c r="F94" s="97">
        <v>0</v>
      </c>
      <c r="G94" s="97">
        <v>0</v>
      </c>
      <c r="H94" s="65">
        <f t="shared" si="5"/>
        <v>0</v>
      </c>
    </row>
    <row r="95" spans="2:8" x14ac:dyDescent="0.2">
      <c r="B95" s="193" t="s">
        <v>373</v>
      </c>
      <c r="C95" s="97">
        <v>0</v>
      </c>
      <c r="D95" s="97">
        <v>0</v>
      </c>
      <c r="E95" s="97">
        <f t="shared" si="4"/>
        <v>0</v>
      </c>
      <c r="F95" s="97">
        <v>0</v>
      </c>
      <c r="G95" s="97">
        <v>0</v>
      </c>
      <c r="H95" s="65">
        <f t="shared" si="5"/>
        <v>0</v>
      </c>
    </row>
    <row r="96" spans="2:8" x14ac:dyDescent="0.2">
      <c r="B96" s="193" t="s">
        <v>374</v>
      </c>
      <c r="C96" s="97">
        <v>0</v>
      </c>
      <c r="D96" s="97">
        <v>0</v>
      </c>
      <c r="E96" s="97">
        <f t="shared" si="4"/>
        <v>0</v>
      </c>
      <c r="F96" s="97">
        <v>0</v>
      </c>
      <c r="G96" s="97">
        <v>0</v>
      </c>
      <c r="H96" s="65">
        <f t="shared" si="5"/>
        <v>0</v>
      </c>
    </row>
    <row r="97" spans="2:8" x14ac:dyDescent="0.2">
      <c r="B97" s="193" t="s">
        <v>375</v>
      </c>
      <c r="C97" s="97">
        <v>0</v>
      </c>
      <c r="D97" s="97">
        <v>0</v>
      </c>
      <c r="E97" s="97">
        <f t="shared" si="4"/>
        <v>0</v>
      </c>
      <c r="F97" s="97">
        <v>0</v>
      </c>
      <c r="G97" s="97">
        <v>0</v>
      </c>
      <c r="H97" s="65">
        <f t="shared" si="5"/>
        <v>0</v>
      </c>
    </row>
    <row r="98" spans="2:8" x14ac:dyDescent="0.2">
      <c r="B98" s="193" t="s">
        <v>376</v>
      </c>
      <c r="C98" s="97">
        <v>0</v>
      </c>
      <c r="D98" s="97">
        <v>0</v>
      </c>
      <c r="E98" s="97">
        <f t="shared" si="4"/>
        <v>0</v>
      </c>
      <c r="F98" s="97">
        <v>0</v>
      </c>
      <c r="G98" s="97">
        <v>0</v>
      </c>
      <c r="H98" s="65">
        <f t="shared" si="5"/>
        <v>0</v>
      </c>
    </row>
    <row r="99" spans="2:8" x14ac:dyDescent="0.2">
      <c r="B99" s="193" t="s">
        <v>377</v>
      </c>
      <c r="C99" s="97">
        <v>0</v>
      </c>
      <c r="D99" s="97">
        <v>0</v>
      </c>
      <c r="E99" s="97">
        <f t="shared" si="4"/>
        <v>0</v>
      </c>
      <c r="F99" s="97">
        <v>0</v>
      </c>
      <c r="G99" s="97">
        <v>0</v>
      </c>
      <c r="H99" s="65">
        <f t="shared" si="5"/>
        <v>0</v>
      </c>
    </row>
    <row r="100" spans="2:8" x14ac:dyDescent="0.2">
      <c r="B100" s="193" t="s">
        <v>378</v>
      </c>
      <c r="C100" s="97">
        <v>0</v>
      </c>
      <c r="D100" s="97">
        <v>0</v>
      </c>
      <c r="E100" s="97">
        <f t="shared" si="4"/>
        <v>0</v>
      </c>
      <c r="F100" s="97">
        <v>0</v>
      </c>
      <c r="G100" s="97">
        <v>0</v>
      </c>
      <c r="H100" s="65">
        <f t="shared" si="5"/>
        <v>0</v>
      </c>
    </row>
    <row r="101" spans="2:8" x14ac:dyDescent="0.2">
      <c r="B101" s="193" t="s">
        <v>379</v>
      </c>
      <c r="C101" s="97">
        <v>0</v>
      </c>
      <c r="D101" s="97">
        <v>0</v>
      </c>
      <c r="E101" s="97">
        <f t="shared" si="4"/>
        <v>0</v>
      </c>
      <c r="F101" s="97">
        <v>0</v>
      </c>
      <c r="G101" s="97">
        <v>0</v>
      </c>
      <c r="H101" s="65">
        <f t="shared" si="5"/>
        <v>0</v>
      </c>
    </row>
    <row r="102" spans="2:8" x14ac:dyDescent="0.2">
      <c r="B102" s="193" t="s">
        <v>380</v>
      </c>
      <c r="C102" s="97">
        <v>0</v>
      </c>
      <c r="D102" s="97">
        <v>0</v>
      </c>
      <c r="E102" s="97">
        <f t="shared" si="4"/>
        <v>0</v>
      </c>
      <c r="F102" s="97">
        <v>0</v>
      </c>
      <c r="G102" s="97">
        <v>0</v>
      </c>
      <c r="H102" s="65">
        <f t="shared" si="5"/>
        <v>0</v>
      </c>
    </row>
    <row r="103" spans="2:8" x14ac:dyDescent="0.2">
      <c r="B103" s="193" t="s">
        <v>381</v>
      </c>
      <c r="C103" s="97">
        <v>0</v>
      </c>
      <c r="D103" s="97">
        <v>0</v>
      </c>
      <c r="E103" s="97">
        <f t="shared" si="4"/>
        <v>0</v>
      </c>
      <c r="F103" s="97">
        <v>0</v>
      </c>
      <c r="G103" s="97">
        <v>0</v>
      </c>
      <c r="H103" s="65">
        <f t="shared" si="5"/>
        <v>0</v>
      </c>
    </row>
    <row r="104" spans="2:8" x14ac:dyDescent="0.2">
      <c r="B104" s="193" t="s">
        <v>382</v>
      </c>
      <c r="C104" s="97">
        <v>0</v>
      </c>
      <c r="D104" s="97">
        <v>0</v>
      </c>
      <c r="E104" s="97">
        <f t="shared" si="4"/>
        <v>0</v>
      </c>
      <c r="F104" s="97">
        <v>0</v>
      </c>
      <c r="G104" s="97">
        <v>0</v>
      </c>
      <c r="H104" s="65">
        <f t="shared" si="5"/>
        <v>0</v>
      </c>
    </row>
    <row r="105" spans="2:8" x14ac:dyDescent="0.2">
      <c r="B105" s="193" t="s">
        <v>383</v>
      </c>
      <c r="C105" s="97">
        <v>0</v>
      </c>
      <c r="D105" s="97">
        <v>0</v>
      </c>
      <c r="E105" s="97">
        <f t="shared" si="4"/>
        <v>0</v>
      </c>
      <c r="F105" s="97">
        <v>0</v>
      </c>
      <c r="G105" s="97">
        <v>0</v>
      </c>
      <c r="H105" s="65">
        <f t="shared" si="5"/>
        <v>0</v>
      </c>
    </row>
    <row r="106" spans="2:8" x14ac:dyDescent="0.2">
      <c r="B106" s="193" t="s">
        <v>384</v>
      </c>
      <c r="C106" s="97">
        <v>0</v>
      </c>
      <c r="D106" s="97">
        <v>0</v>
      </c>
      <c r="E106" s="97">
        <f t="shared" si="4"/>
        <v>0</v>
      </c>
      <c r="F106" s="97">
        <v>0</v>
      </c>
      <c r="G106" s="97">
        <v>0</v>
      </c>
      <c r="H106" s="65">
        <f t="shared" si="5"/>
        <v>0</v>
      </c>
    </row>
    <row r="107" spans="2:8" x14ac:dyDescent="0.2">
      <c r="B107" s="193" t="s">
        <v>385</v>
      </c>
      <c r="C107" s="97">
        <v>0</v>
      </c>
      <c r="D107" s="97">
        <v>0</v>
      </c>
      <c r="E107" s="97">
        <f t="shared" si="4"/>
        <v>0</v>
      </c>
      <c r="F107" s="97">
        <v>0</v>
      </c>
      <c r="G107" s="97">
        <v>0</v>
      </c>
      <c r="H107" s="65">
        <f t="shared" si="5"/>
        <v>0</v>
      </c>
    </row>
    <row r="108" spans="2:8" x14ac:dyDescent="0.2">
      <c r="B108" s="193" t="s">
        <v>386</v>
      </c>
      <c r="C108" s="97">
        <v>0</v>
      </c>
      <c r="D108" s="97">
        <v>0</v>
      </c>
      <c r="E108" s="97">
        <f t="shared" si="4"/>
        <v>0</v>
      </c>
      <c r="F108" s="97">
        <v>0</v>
      </c>
      <c r="G108" s="97">
        <v>0</v>
      </c>
      <c r="H108" s="65">
        <f t="shared" si="5"/>
        <v>0</v>
      </c>
    </row>
    <row r="109" spans="2:8" x14ac:dyDescent="0.2">
      <c r="B109" s="193" t="s">
        <v>387</v>
      </c>
      <c r="C109" s="97">
        <v>0</v>
      </c>
      <c r="D109" s="97">
        <v>0</v>
      </c>
      <c r="E109" s="97">
        <f t="shared" si="4"/>
        <v>0</v>
      </c>
      <c r="F109" s="97">
        <v>0</v>
      </c>
      <c r="G109" s="97">
        <v>0</v>
      </c>
      <c r="H109" s="65">
        <f t="shared" si="5"/>
        <v>0</v>
      </c>
    </row>
    <row r="110" spans="2:8" x14ac:dyDescent="0.2">
      <c r="B110" s="193" t="s">
        <v>388</v>
      </c>
      <c r="C110" s="97">
        <v>0</v>
      </c>
      <c r="D110" s="97">
        <v>0</v>
      </c>
      <c r="E110" s="97">
        <f t="shared" si="4"/>
        <v>0</v>
      </c>
      <c r="F110" s="97">
        <v>0</v>
      </c>
      <c r="G110" s="97">
        <v>0</v>
      </c>
      <c r="H110" s="65">
        <f t="shared" si="5"/>
        <v>0</v>
      </c>
    </row>
    <row r="111" spans="2:8" s="196" customFormat="1" x14ac:dyDescent="0.2">
      <c r="B111" s="193"/>
      <c r="C111" s="97"/>
      <c r="D111" s="97"/>
      <c r="E111" s="97"/>
      <c r="F111" s="97"/>
      <c r="G111" s="97"/>
      <c r="H111" s="65"/>
    </row>
    <row r="112" spans="2:8" x14ac:dyDescent="0.2">
      <c r="B112" s="189" t="s">
        <v>390</v>
      </c>
      <c r="C112" s="95">
        <f t="shared" ref="C112:H112" si="6">C9+C60</f>
        <v>261146770.09999996</v>
      </c>
      <c r="D112" s="95">
        <f t="shared" si="6"/>
        <v>109792096.22999999</v>
      </c>
      <c r="E112" s="95">
        <f t="shared" si="6"/>
        <v>370938866.33000004</v>
      </c>
      <c r="F112" s="95">
        <f t="shared" si="6"/>
        <v>246829410.13000003</v>
      </c>
      <c r="G112" s="95">
        <f t="shared" si="6"/>
        <v>246829410.12</v>
      </c>
      <c r="H112" s="95">
        <f t="shared" si="6"/>
        <v>124109456.19999999</v>
      </c>
    </row>
    <row r="113" spans="2:8" ht="13.5" thickBot="1" x14ac:dyDescent="0.25">
      <c r="B113" s="197"/>
      <c r="C113" s="107"/>
      <c r="D113" s="107"/>
      <c r="E113" s="107"/>
      <c r="F113" s="107"/>
      <c r="G113" s="107"/>
      <c r="H113" s="107"/>
    </row>
    <row r="1122" spans="2:8" x14ac:dyDescent="0.2">
      <c r="B1122" s="198"/>
      <c r="C1122" s="198"/>
      <c r="D1122" s="198"/>
      <c r="E1122" s="198"/>
      <c r="F1122" s="198"/>
      <c r="G1122" s="198"/>
      <c r="H1122" s="198"/>
    </row>
  </sheetData>
  <mergeCells count="8">
    <mergeCell ref="B2:H2"/>
    <mergeCell ref="B3:H3"/>
    <mergeCell ref="B4:H4"/>
    <mergeCell ref="B5:H5"/>
    <mergeCell ref="B6:H6"/>
    <mergeCell ref="B7:B8"/>
    <mergeCell ref="C7:G7"/>
    <mergeCell ref="H7:H8"/>
  </mergeCells>
  <pageMargins left="0.7" right="0.7" top="0.75" bottom="0.75" header="0.3" footer="0.3"/>
  <pageSetup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6"/>
  <sheetViews>
    <sheetView workbookViewId="0">
      <pane ySplit="9" topLeftCell="A76" activePane="bottomLeft" state="frozen"/>
      <selection pane="bottomLeft" sqref="A1:H87"/>
    </sheetView>
  </sheetViews>
  <sheetFormatPr baseColWidth="10" defaultColWidth="11" defaultRowHeight="12.75" x14ac:dyDescent="0.2"/>
  <cols>
    <col min="1" max="1" width="52.85546875" style="1" customWidth="1"/>
    <col min="2" max="2" width="9.85546875" style="1" bestFit="1" customWidth="1"/>
    <col min="3" max="3" width="14.42578125" style="1" customWidth="1"/>
    <col min="4" max="4" width="13.85546875" style="1" customWidth="1"/>
    <col min="5" max="5" width="14.140625" style="1" customWidth="1"/>
    <col min="6" max="6" width="14.5703125" style="1" customWidth="1"/>
    <col min="7" max="7" width="15.28515625" style="1" bestFit="1" customWidth="1"/>
    <col min="8" max="16384" width="11" style="1"/>
  </cols>
  <sheetData>
    <row r="1" spans="1:7" ht="13.5" thickBot="1" x14ac:dyDescent="0.25"/>
    <row r="2" spans="1:7" x14ac:dyDescent="0.2">
      <c r="A2" s="39" t="s">
        <v>44</v>
      </c>
      <c r="B2" s="40"/>
      <c r="C2" s="40"/>
      <c r="D2" s="40"/>
      <c r="E2" s="40"/>
      <c r="F2" s="40"/>
      <c r="G2" s="199"/>
    </row>
    <row r="3" spans="1:7" x14ac:dyDescent="0.2">
      <c r="A3" s="42" t="s">
        <v>334</v>
      </c>
      <c r="B3" s="43"/>
      <c r="C3" s="43"/>
      <c r="D3" s="43"/>
      <c r="E3" s="43"/>
      <c r="F3" s="43"/>
      <c r="G3" s="200"/>
    </row>
    <row r="4" spans="1:7" x14ac:dyDescent="0.2">
      <c r="A4" s="42" t="s">
        <v>391</v>
      </c>
      <c r="B4" s="43"/>
      <c r="C4" s="43"/>
      <c r="D4" s="43"/>
      <c r="E4" s="43"/>
      <c r="F4" s="43"/>
      <c r="G4" s="200"/>
    </row>
    <row r="5" spans="1:7" x14ac:dyDescent="0.2">
      <c r="A5" s="42" t="s">
        <v>45</v>
      </c>
      <c r="B5" s="43"/>
      <c r="C5" s="43"/>
      <c r="D5" s="43"/>
      <c r="E5" s="43"/>
      <c r="F5" s="43"/>
      <c r="G5" s="200"/>
    </row>
    <row r="6" spans="1:7" ht="13.5" thickBot="1" x14ac:dyDescent="0.25">
      <c r="A6" s="45" t="s">
        <v>1</v>
      </c>
      <c r="B6" s="46"/>
      <c r="C6" s="46"/>
      <c r="D6" s="46"/>
      <c r="E6" s="46"/>
      <c r="F6" s="46"/>
      <c r="G6" s="201"/>
    </row>
    <row r="7" spans="1:7" ht="15.75" customHeight="1" x14ac:dyDescent="0.2">
      <c r="A7" s="39" t="s">
        <v>2</v>
      </c>
      <c r="B7" s="183" t="s">
        <v>336</v>
      </c>
      <c r="C7" s="184"/>
      <c r="D7" s="184"/>
      <c r="E7" s="184"/>
      <c r="F7" s="185"/>
      <c r="G7" s="50" t="s">
        <v>337</v>
      </c>
    </row>
    <row r="8" spans="1:7" ht="15.75" customHeight="1" thickBot="1" x14ac:dyDescent="0.25">
      <c r="A8" s="42"/>
      <c r="B8" s="88"/>
      <c r="C8" s="89"/>
      <c r="D8" s="89"/>
      <c r="E8" s="89"/>
      <c r="F8" s="90"/>
      <c r="G8" s="202"/>
    </row>
    <row r="9" spans="1:7" ht="26.25" thickBot="1" x14ac:dyDescent="0.25">
      <c r="A9" s="45"/>
      <c r="B9" s="203" t="s">
        <v>4</v>
      </c>
      <c r="C9" s="4" t="s">
        <v>392</v>
      </c>
      <c r="D9" s="4" t="s">
        <v>393</v>
      </c>
      <c r="E9" s="4" t="s">
        <v>5</v>
      </c>
      <c r="F9" s="4" t="s">
        <v>22</v>
      </c>
      <c r="G9" s="51"/>
    </row>
    <row r="10" spans="1:7" x14ac:dyDescent="0.2">
      <c r="A10" s="204"/>
      <c r="B10" s="205"/>
      <c r="C10" s="205"/>
      <c r="D10" s="205"/>
      <c r="E10" s="205"/>
      <c r="F10" s="205"/>
      <c r="G10" s="205"/>
    </row>
    <row r="11" spans="1:7" x14ac:dyDescent="0.2">
      <c r="A11" s="206" t="s">
        <v>394</v>
      </c>
      <c r="B11" s="24">
        <f t="shared" ref="B11:G11" si="0">B12+B22+B31+B42</f>
        <v>191349965.05000001</v>
      </c>
      <c r="C11" s="24">
        <f t="shared" si="0"/>
        <v>107610945.28</v>
      </c>
      <c r="D11" s="24">
        <f t="shared" si="0"/>
        <v>298960910.32999998</v>
      </c>
      <c r="E11" s="24">
        <f t="shared" si="0"/>
        <v>208453332.38</v>
      </c>
      <c r="F11" s="24">
        <f t="shared" si="0"/>
        <v>208453332.38</v>
      </c>
      <c r="G11" s="24">
        <f t="shared" si="0"/>
        <v>90507577.949999988</v>
      </c>
    </row>
    <row r="12" spans="1:7" x14ac:dyDescent="0.2">
      <c r="A12" s="206" t="s">
        <v>395</v>
      </c>
      <c r="B12" s="24">
        <f>SUM(B13:B20)</f>
        <v>127804916.02000001</v>
      </c>
      <c r="C12" s="24">
        <f>SUM(C13:C20)</f>
        <v>-20708312.520000003</v>
      </c>
      <c r="D12" s="24">
        <f>SUM(D13:D20)</f>
        <v>107096603.5</v>
      </c>
      <c r="E12" s="24">
        <f>SUM(E13:E20)</f>
        <v>86083028.960000008</v>
      </c>
      <c r="F12" s="24">
        <f>SUM(F13:F20)</f>
        <v>86083028.960000008</v>
      </c>
      <c r="G12" s="24">
        <f>D12-E12</f>
        <v>21013574.539999992</v>
      </c>
    </row>
    <row r="13" spans="1:7" x14ac:dyDescent="0.2">
      <c r="A13" s="207" t="s">
        <v>396</v>
      </c>
      <c r="B13" s="22">
        <v>16348716.220000001</v>
      </c>
      <c r="C13" s="22">
        <v>25529052.75</v>
      </c>
      <c r="D13" s="22">
        <f>B13+C13</f>
        <v>41877768.969999999</v>
      </c>
      <c r="E13" s="22">
        <v>28702018.140000001</v>
      </c>
      <c r="F13" s="22">
        <v>28702018.140000001</v>
      </c>
      <c r="G13" s="22">
        <f t="shared" ref="G13:G20" si="1">D13-E13</f>
        <v>13175750.829999998</v>
      </c>
    </row>
    <row r="14" spans="1:7" x14ac:dyDescent="0.2">
      <c r="A14" s="207" t="s">
        <v>397</v>
      </c>
      <c r="B14" s="22">
        <v>583365.19999999995</v>
      </c>
      <c r="C14" s="22">
        <v>252381.59</v>
      </c>
      <c r="D14" s="22">
        <f t="shared" ref="D14:D20" si="2">B14+C14</f>
        <v>835746.78999999992</v>
      </c>
      <c r="E14" s="22">
        <v>548835</v>
      </c>
      <c r="F14" s="22">
        <v>548835</v>
      </c>
      <c r="G14" s="22">
        <f t="shared" si="1"/>
        <v>286911.78999999992</v>
      </c>
    </row>
    <row r="15" spans="1:7" x14ac:dyDescent="0.2">
      <c r="A15" s="207" t="s">
        <v>398</v>
      </c>
      <c r="B15" s="22">
        <v>20365233.93</v>
      </c>
      <c r="C15" s="22">
        <v>-5078157.08</v>
      </c>
      <c r="D15" s="22">
        <f t="shared" si="2"/>
        <v>15287076.85</v>
      </c>
      <c r="E15" s="22">
        <v>14402997.970000001</v>
      </c>
      <c r="F15" s="22">
        <v>14402997.970000001</v>
      </c>
      <c r="G15" s="22">
        <f t="shared" si="1"/>
        <v>884078.87999999896</v>
      </c>
    </row>
    <row r="16" spans="1:7" x14ac:dyDescent="0.2">
      <c r="A16" s="207" t="s">
        <v>399</v>
      </c>
      <c r="B16" s="22"/>
      <c r="C16" s="22"/>
      <c r="D16" s="22">
        <f t="shared" si="2"/>
        <v>0</v>
      </c>
      <c r="E16" s="22"/>
      <c r="F16" s="22"/>
      <c r="G16" s="22">
        <f t="shared" si="1"/>
        <v>0</v>
      </c>
    </row>
    <row r="17" spans="1:7" x14ac:dyDescent="0.2">
      <c r="A17" s="207" t="s">
        <v>400</v>
      </c>
      <c r="B17" s="22"/>
      <c r="C17" s="22"/>
      <c r="D17" s="22">
        <f t="shared" si="2"/>
        <v>0</v>
      </c>
      <c r="E17" s="22"/>
      <c r="F17" s="22"/>
      <c r="G17" s="22">
        <f t="shared" si="1"/>
        <v>0</v>
      </c>
    </row>
    <row r="18" spans="1:7" x14ac:dyDescent="0.2">
      <c r="A18" s="207" t="s">
        <v>401</v>
      </c>
      <c r="B18" s="22"/>
      <c r="C18" s="22"/>
      <c r="D18" s="22">
        <f t="shared" si="2"/>
        <v>0</v>
      </c>
      <c r="E18" s="22"/>
      <c r="F18" s="22"/>
      <c r="G18" s="22">
        <f t="shared" si="1"/>
        <v>0</v>
      </c>
    </row>
    <row r="19" spans="1:7" x14ac:dyDescent="0.2">
      <c r="A19" s="207" t="s">
        <v>402</v>
      </c>
      <c r="B19" s="22">
        <v>798921.44</v>
      </c>
      <c r="C19" s="22">
        <v>2204064.7599999998</v>
      </c>
      <c r="D19" s="22">
        <f t="shared" si="2"/>
        <v>3002986.1999999997</v>
      </c>
      <c r="E19" s="22">
        <v>2638121.46</v>
      </c>
      <c r="F19" s="22">
        <v>2638121.46</v>
      </c>
      <c r="G19" s="22">
        <f t="shared" si="1"/>
        <v>364864.73999999976</v>
      </c>
    </row>
    <row r="20" spans="1:7" x14ac:dyDescent="0.2">
      <c r="A20" s="207" t="s">
        <v>403</v>
      </c>
      <c r="B20" s="22">
        <v>89708679.230000004</v>
      </c>
      <c r="C20" s="22">
        <v>-43615654.539999999</v>
      </c>
      <c r="D20" s="22">
        <f t="shared" si="2"/>
        <v>46093024.690000005</v>
      </c>
      <c r="E20" s="22">
        <v>39791056.390000001</v>
      </c>
      <c r="F20" s="22">
        <v>39791056.390000001</v>
      </c>
      <c r="G20" s="22">
        <f t="shared" si="1"/>
        <v>6301968.3000000045</v>
      </c>
    </row>
    <row r="21" spans="1:7" x14ac:dyDescent="0.2">
      <c r="A21" s="208"/>
      <c r="B21" s="22"/>
      <c r="C21" s="22"/>
      <c r="D21" s="22"/>
      <c r="E21" s="22"/>
      <c r="F21" s="22"/>
      <c r="G21" s="22"/>
    </row>
    <row r="22" spans="1:7" x14ac:dyDescent="0.2">
      <c r="A22" s="206" t="s">
        <v>404</v>
      </c>
      <c r="B22" s="24">
        <f>SUM(B23:B29)</f>
        <v>62624269.470000006</v>
      </c>
      <c r="C22" s="24">
        <f>SUM(C23:C29)</f>
        <v>86548266.060000002</v>
      </c>
      <c r="D22" s="24">
        <f>SUM(D23:D29)</f>
        <v>149172535.53</v>
      </c>
      <c r="E22" s="24">
        <f>SUM(E23:E29)</f>
        <v>98505894.439999998</v>
      </c>
      <c r="F22" s="24">
        <f>SUM(F23:F29)</f>
        <v>98505894.439999998</v>
      </c>
      <c r="G22" s="24">
        <f t="shared" ref="G22:G29" si="3">D22-E22</f>
        <v>50666641.090000004</v>
      </c>
    </row>
    <row r="23" spans="1:7" x14ac:dyDescent="0.2">
      <c r="A23" s="207" t="s">
        <v>405</v>
      </c>
      <c r="B23" s="22">
        <v>0</v>
      </c>
      <c r="C23" s="22">
        <v>8728072.1099999994</v>
      </c>
      <c r="D23" s="22">
        <f>B23+C23</f>
        <v>8728072.1099999994</v>
      </c>
      <c r="E23" s="22">
        <v>5188417.49</v>
      </c>
      <c r="F23" s="22">
        <v>5188417.49</v>
      </c>
      <c r="G23" s="22">
        <f t="shared" si="3"/>
        <v>3539654.6199999992</v>
      </c>
    </row>
    <row r="24" spans="1:7" x14ac:dyDescent="0.2">
      <c r="A24" s="207" t="s">
        <v>406</v>
      </c>
      <c r="B24" s="22">
        <v>36852614.590000004</v>
      </c>
      <c r="C24" s="22">
        <v>71275811.810000002</v>
      </c>
      <c r="D24" s="22">
        <f t="shared" ref="D24:D29" si="4">B24+C24</f>
        <v>108128426.40000001</v>
      </c>
      <c r="E24" s="22">
        <v>69901710.390000001</v>
      </c>
      <c r="F24" s="22">
        <v>69901710.390000001</v>
      </c>
      <c r="G24" s="22">
        <f t="shared" si="3"/>
        <v>38226716.010000005</v>
      </c>
    </row>
    <row r="25" spans="1:7" x14ac:dyDescent="0.2">
      <c r="A25" s="207" t="s">
        <v>407</v>
      </c>
      <c r="B25" s="22">
        <v>8415569.6300000008</v>
      </c>
      <c r="C25" s="22">
        <v>-7062425.4900000002</v>
      </c>
      <c r="D25" s="22">
        <f t="shared" si="4"/>
        <v>1353144.1400000006</v>
      </c>
      <c r="E25" s="22">
        <v>1353643.14</v>
      </c>
      <c r="F25" s="22">
        <v>1353643.14</v>
      </c>
      <c r="G25" s="22">
        <f t="shared" si="3"/>
        <v>-498.99999999930151</v>
      </c>
    </row>
    <row r="26" spans="1:7" x14ac:dyDescent="0.2">
      <c r="A26" s="207" t="s">
        <v>408</v>
      </c>
      <c r="B26" s="22">
        <v>1910965.47</v>
      </c>
      <c r="C26" s="22">
        <v>16524779.939999999</v>
      </c>
      <c r="D26" s="22">
        <f t="shared" si="4"/>
        <v>18435745.41</v>
      </c>
      <c r="E26" s="22">
        <v>13117764.76</v>
      </c>
      <c r="F26" s="22">
        <v>13117764.76</v>
      </c>
      <c r="G26" s="22">
        <f t="shared" si="3"/>
        <v>5317980.6500000004</v>
      </c>
    </row>
    <row r="27" spans="1:7" x14ac:dyDescent="0.2">
      <c r="A27" s="207" t="s">
        <v>409</v>
      </c>
      <c r="B27" s="22"/>
      <c r="C27" s="22"/>
      <c r="D27" s="22">
        <f t="shared" si="4"/>
        <v>0</v>
      </c>
      <c r="E27" s="22"/>
      <c r="F27" s="22"/>
      <c r="G27" s="22">
        <f t="shared" si="3"/>
        <v>0</v>
      </c>
    </row>
    <row r="28" spans="1:7" x14ac:dyDescent="0.2">
      <c r="A28" s="207" t="s">
        <v>410</v>
      </c>
      <c r="B28" s="22"/>
      <c r="C28" s="22"/>
      <c r="D28" s="22">
        <f t="shared" si="4"/>
        <v>0</v>
      </c>
      <c r="E28" s="22"/>
      <c r="F28" s="22"/>
      <c r="G28" s="22">
        <f t="shared" si="3"/>
        <v>0</v>
      </c>
    </row>
    <row r="29" spans="1:7" x14ac:dyDescent="0.2">
      <c r="A29" s="207" t="s">
        <v>411</v>
      </c>
      <c r="B29" s="22">
        <v>15445119.779999999</v>
      </c>
      <c r="C29" s="22">
        <v>-2917972.31</v>
      </c>
      <c r="D29" s="22">
        <f t="shared" si="4"/>
        <v>12527147.469999999</v>
      </c>
      <c r="E29" s="22">
        <v>8944358.6600000001</v>
      </c>
      <c r="F29" s="22">
        <v>8944358.6600000001</v>
      </c>
      <c r="G29" s="22">
        <f t="shared" si="3"/>
        <v>3582788.8099999987</v>
      </c>
    </row>
    <row r="30" spans="1:7" x14ac:dyDescent="0.2">
      <c r="A30" s="208"/>
      <c r="B30" s="22"/>
      <c r="C30" s="22"/>
      <c r="D30" s="22"/>
      <c r="E30" s="22"/>
      <c r="F30" s="22"/>
      <c r="G30" s="22"/>
    </row>
    <row r="31" spans="1:7" x14ac:dyDescent="0.2">
      <c r="A31" s="206" t="s">
        <v>412</v>
      </c>
      <c r="B31" s="24">
        <f>SUM(B32:B40)</f>
        <v>920779.56</v>
      </c>
      <c r="C31" s="24">
        <f>SUM(C32:C40)</f>
        <v>41770991.740000002</v>
      </c>
      <c r="D31" s="24">
        <f>SUM(D32:D40)</f>
        <v>42691771.299999997</v>
      </c>
      <c r="E31" s="24">
        <f>SUM(E32:E40)</f>
        <v>23864408.98</v>
      </c>
      <c r="F31" s="24">
        <f>SUM(F32:F40)</f>
        <v>23864408.98</v>
      </c>
      <c r="G31" s="24">
        <f t="shared" ref="G31:G40" si="5">D31-E31</f>
        <v>18827362.319999997</v>
      </c>
    </row>
    <row r="32" spans="1:7" x14ac:dyDescent="0.2">
      <c r="A32" s="207" t="s">
        <v>413</v>
      </c>
      <c r="B32" s="22"/>
      <c r="C32" s="22"/>
      <c r="D32" s="22">
        <f>B32+C32</f>
        <v>0</v>
      </c>
      <c r="E32" s="22"/>
      <c r="F32" s="22"/>
      <c r="G32" s="22">
        <f t="shared" si="5"/>
        <v>0</v>
      </c>
    </row>
    <row r="33" spans="1:7" x14ac:dyDescent="0.2">
      <c r="A33" s="207" t="s">
        <v>414</v>
      </c>
      <c r="B33" s="22">
        <v>920779.56</v>
      </c>
      <c r="C33" s="22">
        <v>-712100.56</v>
      </c>
      <c r="D33" s="22">
        <f t="shared" ref="D33:D40" si="6">B33+C33</f>
        <v>208679</v>
      </c>
      <c r="E33" s="22">
        <v>208679</v>
      </c>
      <c r="F33" s="22">
        <v>208679</v>
      </c>
      <c r="G33" s="22">
        <f t="shared" si="5"/>
        <v>0</v>
      </c>
    </row>
    <row r="34" spans="1:7" x14ac:dyDescent="0.2">
      <c r="A34" s="207" t="s">
        <v>415</v>
      </c>
      <c r="B34" s="22"/>
      <c r="C34" s="22"/>
      <c r="D34" s="22">
        <f t="shared" si="6"/>
        <v>0</v>
      </c>
      <c r="E34" s="22"/>
      <c r="F34" s="22"/>
      <c r="G34" s="22">
        <f t="shared" si="5"/>
        <v>0</v>
      </c>
    </row>
    <row r="35" spans="1:7" x14ac:dyDescent="0.2">
      <c r="A35" s="207" t="s">
        <v>416</v>
      </c>
      <c r="B35" s="22"/>
      <c r="C35" s="22"/>
      <c r="D35" s="22">
        <f t="shared" si="6"/>
        <v>0</v>
      </c>
      <c r="E35" s="22"/>
      <c r="F35" s="22"/>
      <c r="G35" s="22">
        <f t="shared" si="5"/>
        <v>0</v>
      </c>
    </row>
    <row r="36" spans="1:7" x14ac:dyDescent="0.2">
      <c r="A36" s="207" t="s">
        <v>417</v>
      </c>
      <c r="B36" s="22"/>
      <c r="C36" s="22"/>
      <c r="D36" s="22">
        <f t="shared" si="6"/>
        <v>0</v>
      </c>
      <c r="E36" s="22"/>
      <c r="F36" s="22"/>
      <c r="G36" s="22">
        <f t="shared" si="5"/>
        <v>0</v>
      </c>
    </row>
    <row r="37" spans="1:7" x14ac:dyDescent="0.2">
      <c r="A37" s="207" t="s">
        <v>418</v>
      </c>
      <c r="B37" s="22"/>
      <c r="C37" s="22"/>
      <c r="D37" s="22">
        <f t="shared" si="6"/>
        <v>0</v>
      </c>
      <c r="E37" s="22"/>
      <c r="F37" s="22"/>
      <c r="G37" s="22">
        <f t="shared" si="5"/>
        <v>0</v>
      </c>
    </row>
    <row r="38" spans="1:7" x14ac:dyDescent="0.2">
      <c r="A38" s="207" t="s">
        <v>419</v>
      </c>
      <c r="B38" s="22">
        <v>0</v>
      </c>
      <c r="C38" s="22">
        <v>1592748.01</v>
      </c>
      <c r="D38" s="22">
        <f t="shared" si="6"/>
        <v>1592748.01</v>
      </c>
      <c r="E38" s="22">
        <v>900173</v>
      </c>
      <c r="F38" s="22">
        <v>900173</v>
      </c>
      <c r="G38" s="22">
        <f t="shared" si="5"/>
        <v>692575.01</v>
      </c>
    </row>
    <row r="39" spans="1:7" x14ac:dyDescent="0.2">
      <c r="A39" s="207" t="s">
        <v>420</v>
      </c>
      <c r="B39" s="22"/>
      <c r="C39" s="22"/>
      <c r="D39" s="22">
        <f t="shared" si="6"/>
        <v>0</v>
      </c>
      <c r="E39" s="22"/>
      <c r="F39" s="22"/>
      <c r="G39" s="22">
        <f t="shared" si="5"/>
        <v>0</v>
      </c>
    </row>
    <row r="40" spans="1:7" x14ac:dyDescent="0.2">
      <c r="A40" s="207" t="s">
        <v>421</v>
      </c>
      <c r="B40" s="22">
        <v>0</v>
      </c>
      <c r="C40" s="22">
        <v>40890344.289999999</v>
      </c>
      <c r="D40" s="22">
        <f t="shared" si="6"/>
        <v>40890344.289999999</v>
      </c>
      <c r="E40" s="22">
        <v>22755556.98</v>
      </c>
      <c r="F40" s="22">
        <v>22755556.98</v>
      </c>
      <c r="G40" s="22">
        <f t="shared" si="5"/>
        <v>18134787.309999999</v>
      </c>
    </row>
    <row r="41" spans="1:7" x14ac:dyDescent="0.2">
      <c r="A41" s="208"/>
      <c r="B41" s="22"/>
      <c r="C41" s="22"/>
      <c r="D41" s="22"/>
      <c r="E41" s="22"/>
      <c r="F41" s="22"/>
      <c r="G41" s="22"/>
    </row>
    <row r="42" spans="1:7" x14ac:dyDescent="0.2">
      <c r="A42" s="206" t="s">
        <v>422</v>
      </c>
      <c r="B42" s="24">
        <f>SUM(B43:B46)</f>
        <v>0</v>
      </c>
      <c r="C42" s="24">
        <f>SUM(C43:C46)</f>
        <v>0</v>
      </c>
      <c r="D42" s="24">
        <f>SUM(D43:D46)</f>
        <v>0</v>
      </c>
      <c r="E42" s="24">
        <f>SUM(E43:E46)</f>
        <v>0</v>
      </c>
      <c r="F42" s="24">
        <f>SUM(F43:F46)</f>
        <v>0</v>
      </c>
      <c r="G42" s="24">
        <f>D42-E42</f>
        <v>0</v>
      </c>
    </row>
    <row r="43" spans="1:7" x14ac:dyDescent="0.2">
      <c r="A43" s="207" t="s">
        <v>423</v>
      </c>
      <c r="B43" s="22"/>
      <c r="C43" s="22"/>
      <c r="D43" s="22">
        <f>B43+C43</f>
        <v>0</v>
      </c>
      <c r="E43" s="22"/>
      <c r="F43" s="22"/>
      <c r="G43" s="22">
        <f>D43-E43</f>
        <v>0</v>
      </c>
    </row>
    <row r="44" spans="1:7" ht="25.5" x14ac:dyDescent="0.2">
      <c r="A44" s="98" t="s">
        <v>424</v>
      </c>
      <c r="B44" s="22"/>
      <c r="C44" s="22"/>
      <c r="D44" s="22">
        <f>B44+C44</f>
        <v>0</v>
      </c>
      <c r="E44" s="22"/>
      <c r="F44" s="22"/>
      <c r="G44" s="22">
        <f>D44-E44</f>
        <v>0</v>
      </c>
    </row>
    <row r="45" spans="1:7" x14ac:dyDescent="0.2">
      <c r="A45" s="207" t="s">
        <v>425</v>
      </c>
      <c r="B45" s="22"/>
      <c r="C45" s="22"/>
      <c r="D45" s="22">
        <f>B45+C45</f>
        <v>0</v>
      </c>
      <c r="E45" s="22"/>
      <c r="F45" s="22"/>
      <c r="G45" s="22">
        <f>D45-E45</f>
        <v>0</v>
      </c>
    </row>
    <row r="46" spans="1:7" x14ac:dyDescent="0.2">
      <c r="A46" s="207" t="s">
        <v>426</v>
      </c>
      <c r="B46" s="22"/>
      <c r="C46" s="22"/>
      <c r="D46" s="22">
        <f>B46+C46</f>
        <v>0</v>
      </c>
      <c r="E46" s="22"/>
      <c r="F46" s="22"/>
      <c r="G46" s="22">
        <f>D46-E46</f>
        <v>0</v>
      </c>
    </row>
    <row r="47" spans="1:7" x14ac:dyDescent="0.2">
      <c r="A47" s="208"/>
      <c r="B47" s="22"/>
      <c r="C47" s="22"/>
      <c r="D47" s="22"/>
      <c r="E47" s="22"/>
      <c r="F47" s="22"/>
      <c r="G47" s="22"/>
    </row>
    <row r="48" spans="1:7" x14ac:dyDescent="0.2">
      <c r="A48" s="206" t="s">
        <v>427</v>
      </c>
      <c r="B48" s="24">
        <f>B49+B59+B68+B79</f>
        <v>69796805.050000012</v>
      </c>
      <c r="C48" s="24">
        <f>C49+C59+C68+C79</f>
        <v>2181150.9499999983</v>
      </c>
      <c r="D48" s="24">
        <f>D49+D59+D68+D79</f>
        <v>71977956</v>
      </c>
      <c r="E48" s="24">
        <f>E49+E59+E68+E79</f>
        <v>38376077.75</v>
      </c>
      <c r="F48" s="24">
        <f>F49+F59+F68+F79</f>
        <v>38376077.739999995</v>
      </c>
      <c r="G48" s="24">
        <f t="shared" ref="G48:G83" si="7">D48-E48</f>
        <v>33601878.25</v>
      </c>
    </row>
    <row r="49" spans="1:7" x14ac:dyDescent="0.2">
      <c r="A49" s="206" t="s">
        <v>395</v>
      </c>
      <c r="B49" s="24">
        <f>SUM(B50:B57)</f>
        <v>45219312.870000005</v>
      </c>
      <c r="C49" s="24">
        <f>SUM(C50:C57)</f>
        <v>1652338.6599999983</v>
      </c>
      <c r="D49" s="24">
        <f>SUM(D50:D57)</f>
        <v>46871651.530000001</v>
      </c>
      <c r="E49" s="24">
        <f>SUM(E50:E57)</f>
        <v>27356490.999999996</v>
      </c>
      <c r="F49" s="24">
        <f>SUM(F50:F57)</f>
        <v>27356490.989999998</v>
      </c>
      <c r="G49" s="24">
        <f t="shared" si="7"/>
        <v>19515160.530000005</v>
      </c>
    </row>
    <row r="50" spans="1:7" x14ac:dyDescent="0.2">
      <c r="A50" s="207" t="s">
        <v>396</v>
      </c>
      <c r="B50" s="22">
        <v>4932655.1399999997</v>
      </c>
      <c r="C50" s="22">
        <v>-818403.98</v>
      </c>
      <c r="D50" s="22">
        <f>B50+C50</f>
        <v>4114251.1599999997</v>
      </c>
      <c r="E50" s="22">
        <v>1971817.02</v>
      </c>
      <c r="F50" s="22">
        <v>1971817.02</v>
      </c>
      <c r="G50" s="22">
        <f t="shared" si="7"/>
        <v>2142434.1399999997</v>
      </c>
    </row>
    <row r="51" spans="1:7" x14ac:dyDescent="0.2">
      <c r="A51" s="207" t="s">
        <v>397</v>
      </c>
      <c r="B51" s="22"/>
      <c r="C51" s="22"/>
      <c r="D51" s="22">
        <f t="shared" ref="D51:D57" si="8">B51+C51</f>
        <v>0</v>
      </c>
      <c r="E51" s="22"/>
      <c r="F51" s="22"/>
      <c r="G51" s="22">
        <f t="shared" si="7"/>
        <v>0</v>
      </c>
    </row>
    <row r="52" spans="1:7" x14ac:dyDescent="0.2">
      <c r="A52" s="207" t="s">
        <v>398</v>
      </c>
      <c r="B52" s="22"/>
      <c r="C52" s="22"/>
      <c r="D52" s="22">
        <f t="shared" si="8"/>
        <v>0</v>
      </c>
      <c r="E52" s="22"/>
      <c r="F52" s="22"/>
      <c r="G52" s="22">
        <f t="shared" si="7"/>
        <v>0</v>
      </c>
    </row>
    <row r="53" spans="1:7" x14ac:dyDescent="0.2">
      <c r="A53" s="207" t="s">
        <v>399</v>
      </c>
      <c r="B53" s="22"/>
      <c r="C53" s="22"/>
      <c r="D53" s="22">
        <f t="shared" si="8"/>
        <v>0</v>
      </c>
      <c r="E53" s="22"/>
      <c r="F53" s="22"/>
      <c r="G53" s="22">
        <f t="shared" si="7"/>
        <v>0</v>
      </c>
    </row>
    <row r="54" spans="1:7" x14ac:dyDescent="0.2">
      <c r="A54" s="207" t="s">
        <v>400</v>
      </c>
      <c r="B54" s="22"/>
      <c r="C54" s="22"/>
      <c r="D54" s="22">
        <f t="shared" si="8"/>
        <v>0</v>
      </c>
      <c r="E54" s="22"/>
      <c r="F54" s="22"/>
      <c r="G54" s="22">
        <f t="shared" si="7"/>
        <v>0</v>
      </c>
    </row>
    <row r="55" spans="1:7" x14ac:dyDescent="0.2">
      <c r="A55" s="207" t="s">
        <v>401</v>
      </c>
      <c r="B55" s="22"/>
      <c r="C55" s="22"/>
      <c r="D55" s="22">
        <f t="shared" si="8"/>
        <v>0</v>
      </c>
      <c r="E55" s="22"/>
      <c r="F55" s="22"/>
      <c r="G55" s="22">
        <f t="shared" si="7"/>
        <v>0</v>
      </c>
    </row>
    <row r="56" spans="1:7" x14ac:dyDescent="0.2">
      <c r="A56" s="207" t="s">
        <v>402</v>
      </c>
      <c r="B56" s="22">
        <v>25995095.850000001</v>
      </c>
      <c r="C56" s="22">
        <v>14866495.359999999</v>
      </c>
      <c r="D56" s="22">
        <f t="shared" si="8"/>
        <v>40861591.210000001</v>
      </c>
      <c r="E56" s="22">
        <v>23488864.829999998</v>
      </c>
      <c r="F56" s="22">
        <v>23488864.82</v>
      </c>
      <c r="G56" s="22">
        <f t="shared" si="7"/>
        <v>17372726.380000003</v>
      </c>
    </row>
    <row r="57" spans="1:7" x14ac:dyDescent="0.2">
      <c r="A57" s="207" t="s">
        <v>403</v>
      </c>
      <c r="B57" s="22">
        <v>14291561.880000001</v>
      </c>
      <c r="C57" s="22">
        <v>-12395752.720000001</v>
      </c>
      <c r="D57" s="22">
        <f t="shared" si="8"/>
        <v>1895809.1600000001</v>
      </c>
      <c r="E57" s="22">
        <v>1895809.15</v>
      </c>
      <c r="F57" s="22">
        <v>1895809.15</v>
      </c>
      <c r="G57" s="22">
        <f t="shared" si="7"/>
        <v>1.0000000242143869E-2</v>
      </c>
    </row>
    <row r="58" spans="1:7" x14ac:dyDescent="0.2">
      <c r="A58" s="208"/>
      <c r="B58" s="22"/>
      <c r="C58" s="22"/>
      <c r="D58" s="22"/>
      <c r="E58" s="22"/>
      <c r="F58" s="22"/>
      <c r="G58" s="22"/>
    </row>
    <row r="59" spans="1:7" x14ac:dyDescent="0.2">
      <c r="A59" s="206" t="s">
        <v>404</v>
      </c>
      <c r="B59" s="24">
        <f>SUM(B60:B66)</f>
        <v>24577492.18</v>
      </c>
      <c r="C59" s="24">
        <f>SUM(C60:C66)</f>
        <v>528812.29</v>
      </c>
      <c r="D59" s="24">
        <f>SUM(D60:D66)</f>
        <v>25106304.469999999</v>
      </c>
      <c r="E59" s="24">
        <f>SUM(E60:E66)</f>
        <v>11019586.75</v>
      </c>
      <c r="F59" s="24">
        <f>SUM(F60:F66)</f>
        <v>11019586.75</v>
      </c>
      <c r="G59" s="24">
        <f t="shared" si="7"/>
        <v>14086717.719999999</v>
      </c>
    </row>
    <row r="60" spans="1:7" x14ac:dyDescent="0.2">
      <c r="A60" s="207" t="s">
        <v>405</v>
      </c>
      <c r="B60" s="22"/>
      <c r="C60" s="22"/>
      <c r="D60" s="22">
        <f>B60+C60</f>
        <v>0</v>
      </c>
      <c r="E60" s="22"/>
      <c r="F60" s="22"/>
      <c r="G60" s="22">
        <f t="shared" si="7"/>
        <v>0</v>
      </c>
    </row>
    <row r="61" spans="1:7" x14ac:dyDescent="0.2">
      <c r="A61" s="207" t="s">
        <v>406</v>
      </c>
      <c r="B61" s="22">
        <v>24577492.18</v>
      </c>
      <c r="C61" s="22">
        <v>528812.29</v>
      </c>
      <c r="D61" s="22">
        <f t="shared" ref="D61:D66" si="9">B61+C61</f>
        <v>25106304.469999999</v>
      </c>
      <c r="E61" s="22">
        <v>11019586.75</v>
      </c>
      <c r="F61" s="22">
        <v>11019586.75</v>
      </c>
      <c r="G61" s="22">
        <f t="shared" si="7"/>
        <v>14086717.719999999</v>
      </c>
    </row>
    <row r="62" spans="1:7" x14ac:dyDescent="0.2">
      <c r="A62" s="207" t="s">
        <v>407</v>
      </c>
      <c r="B62" s="22"/>
      <c r="C62" s="22"/>
      <c r="D62" s="22">
        <f t="shared" si="9"/>
        <v>0</v>
      </c>
      <c r="E62" s="22"/>
      <c r="F62" s="22"/>
      <c r="G62" s="22">
        <f t="shared" si="7"/>
        <v>0</v>
      </c>
    </row>
    <row r="63" spans="1:7" x14ac:dyDescent="0.2">
      <c r="A63" s="207" t="s">
        <v>408</v>
      </c>
      <c r="B63" s="22"/>
      <c r="C63" s="22"/>
      <c r="D63" s="22">
        <f t="shared" si="9"/>
        <v>0</v>
      </c>
      <c r="E63" s="22"/>
      <c r="F63" s="22"/>
      <c r="G63" s="22">
        <f t="shared" si="7"/>
        <v>0</v>
      </c>
    </row>
    <row r="64" spans="1:7" x14ac:dyDescent="0.2">
      <c r="A64" s="207" t="s">
        <v>409</v>
      </c>
      <c r="B64" s="22"/>
      <c r="C64" s="22"/>
      <c r="D64" s="22">
        <f t="shared" si="9"/>
        <v>0</v>
      </c>
      <c r="E64" s="22"/>
      <c r="F64" s="22"/>
      <c r="G64" s="22">
        <f t="shared" si="7"/>
        <v>0</v>
      </c>
    </row>
    <row r="65" spans="1:7" x14ac:dyDescent="0.2">
      <c r="A65" s="207" t="s">
        <v>410</v>
      </c>
      <c r="B65" s="22"/>
      <c r="C65" s="22"/>
      <c r="D65" s="22">
        <f t="shared" si="9"/>
        <v>0</v>
      </c>
      <c r="E65" s="22"/>
      <c r="F65" s="22"/>
      <c r="G65" s="22">
        <f t="shared" si="7"/>
        <v>0</v>
      </c>
    </row>
    <row r="66" spans="1:7" x14ac:dyDescent="0.2">
      <c r="A66" s="207" t="s">
        <v>411</v>
      </c>
      <c r="B66" s="22"/>
      <c r="C66" s="22"/>
      <c r="D66" s="22">
        <f t="shared" si="9"/>
        <v>0</v>
      </c>
      <c r="E66" s="22"/>
      <c r="F66" s="22"/>
      <c r="G66" s="22">
        <f t="shared" si="7"/>
        <v>0</v>
      </c>
    </row>
    <row r="67" spans="1:7" x14ac:dyDescent="0.2">
      <c r="A67" s="208"/>
      <c r="B67" s="22"/>
      <c r="C67" s="22"/>
      <c r="D67" s="22"/>
      <c r="E67" s="22"/>
      <c r="F67" s="22"/>
      <c r="G67" s="22"/>
    </row>
    <row r="68" spans="1:7" x14ac:dyDescent="0.2">
      <c r="A68" s="206" t="s">
        <v>412</v>
      </c>
      <c r="B68" s="24">
        <f>SUM(B69:B77)</f>
        <v>0</v>
      </c>
      <c r="C68" s="24">
        <f>SUM(C69:C77)</f>
        <v>0</v>
      </c>
      <c r="D68" s="24">
        <f>SUM(D69:D77)</f>
        <v>0</v>
      </c>
      <c r="E68" s="24">
        <f>SUM(E69:E77)</f>
        <v>0</v>
      </c>
      <c r="F68" s="24">
        <f>SUM(F69:F77)</f>
        <v>0</v>
      </c>
      <c r="G68" s="24">
        <f t="shared" si="7"/>
        <v>0</v>
      </c>
    </row>
    <row r="69" spans="1:7" x14ac:dyDescent="0.2">
      <c r="A69" s="207" t="s">
        <v>413</v>
      </c>
      <c r="B69" s="22"/>
      <c r="C69" s="22"/>
      <c r="D69" s="22">
        <f>B69+C69</f>
        <v>0</v>
      </c>
      <c r="E69" s="22"/>
      <c r="F69" s="22"/>
      <c r="G69" s="22">
        <f t="shared" si="7"/>
        <v>0</v>
      </c>
    </row>
    <row r="70" spans="1:7" x14ac:dyDescent="0.2">
      <c r="A70" s="207" t="s">
        <v>414</v>
      </c>
      <c r="B70" s="22"/>
      <c r="C70" s="22"/>
      <c r="D70" s="22">
        <f t="shared" ref="D70:D77" si="10">B70+C70</f>
        <v>0</v>
      </c>
      <c r="E70" s="22"/>
      <c r="F70" s="22"/>
      <c r="G70" s="22">
        <f t="shared" si="7"/>
        <v>0</v>
      </c>
    </row>
    <row r="71" spans="1:7" x14ac:dyDescent="0.2">
      <c r="A71" s="207" t="s">
        <v>415</v>
      </c>
      <c r="B71" s="22"/>
      <c r="C71" s="22"/>
      <c r="D71" s="22">
        <f t="shared" si="10"/>
        <v>0</v>
      </c>
      <c r="E71" s="22"/>
      <c r="F71" s="22"/>
      <c r="G71" s="22">
        <f t="shared" si="7"/>
        <v>0</v>
      </c>
    </row>
    <row r="72" spans="1:7" x14ac:dyDescent="0.2">
      <c r="A72" s="207" t="s">
        <v>416</v>
      </c>
      <c r="B72" s="22"/>
      <c r="C72" s="22"/>
      <c r="D72" s="22">
        <f t="shared" si="10"/>
        <v>0</v>
      </c>
      <c r="E72" s="22"/>
      <c r="F72" s="22"/>
      <c r="G72" s="22">
        <f t="shared" si="7"/>
        <v>0</v>
      </c>
    </row>
    <row r="73" spans="1:7" x14ac:dyDescent="0.2">
      <c r="A73" s="207" t="s">
        <v>417</v>
      </c>
      <c r="B73" s="22"/>
      <c r="C73" s="22"/>
      <c r="D73" s="22">
        <f t="shared" si="10"/>
        <v>0</v>
      </c>
      <c r="E73" s="22"/>
      <c r="F73" s="22"/>
      <c r="G73" s="22">
        <f t="shared" si="7"/>
        <v>0</v>
      </c>
    </row>
    <row r="74" spans="1:7" x14ac:dyDescent="0.2">
      <c r="A74" s="207" t="s">
        <v>418</v>
      </c>
      <c r="B74" s="22"/>
      <c r="C74" s="22"/>
      <c r="D74" s="22">
        <f t="shared" si="10"/>
        <v>0</v>
      </c>
      <c r="E74" s="22"/>
      <c r="F74" s="22"/>
      <c r="G74" s="22">
        <f t="shared" si="7"/>
        <v>0</v>
      </c>
    </row>
    <row r="75" spans="1:7" x14ac:dyDescent="0.2">
      <c r="A75" s="207" t="s">
        <v>419</v>
      </c>
      <c r="B75" s="22"/>
      <c r="C75" s="22"/>
      <c r="D75" s="22">
        <f t="shared" si="10"/>
        <v>0</v>
      </c>
      <c r="E75" s="22"/>
      <c r="F75" s="22"/>
      <c r="G75" s="22">
        <f t="shared" si="7"/>
        <v>0</v>
      </c>
    </row>
    <row r="76" spans="1:7" x14ac:dyDescent="0.2">
      <c r="A76" s="207" t="s">
        <v>420</v>
      </c>
      <c r="B76" s="22"/>
      <c r="C76" s="22"/>
      <c r="D76" s="22">
        <f t="shared" si="10"/>
        <v>0</v>
      </c>
      <c r="E76" s="22"/>
      <c r="F76" s="22"/>
      <c r="G76" s="22">
        <f t="shared" si="7"/>
        <v>0</v>
      </c>
    </row>
    <row r="77" spans="1:7" x14ac:dyDescent="0.2">
      <c r="A77" s="209" t="s">
        <v>421</v>
      </c>
      <c r="B77" s="210"/>
      <c r="C77" s="210"/>
      <c r="D77" s="210">
        <f t="shared" si="10"/>
        <v>0</v>
      </c>
      <c r="E77" s="210"/>
      <c r="F77" s="210"/>
      <c r="G77" s="210">
        <f t="shared" si="7"/>
        <v>0</v>
      </c>
    </row>
    <row r="78" spans="1:7" x14ac:dyDescent="0.2">
      <c r="A78" s="208"/>
      <c r="B78" s="22"/>
      <c r="C78" s="22"/>
      <c r="D78" s="22"/>
      <c r="E78" s="22"/>
      <c r="F78" s="22"/>
      <c r="G78" s="22"/>
    </row>
    <row r="79" spans="1:7" x14ac:dyDescent="0.2">
      <c r="A79" s="206" t="s">
        <v>422</v>
      </c>
      <c r="B79" s="24">
        <f>SUM(B80:B83)</f>
        <v>0</v>
      </c>
      <c r="C79" s="24">
        <f>SUM(C80:C83)</f>
        <v>0</v>
      </c>
      <c r="D79" s="24">
        <f>SUM(D80:D83)</f>
        <v>0</v>
      </c>
      <c r="E79" s="24">
        <f>SUM(E80:E83)</f>
        <v>0</v>
      </c>
      <c r="F79" s="24">
        <f>SUM(F80:F83)</f>
        <v>0</v>
      </c>
      <c r="G79" s="24">
        <f t="shared" si="7"/>
        <v>0</v>
      </c>
    </row>
    <row r="80" spans="1:7" x14ac:dyDescent="0.2">
      <c r="A80" s="207" t="s">
        <v>423</v>
      </c>
      <c r="B80" s="22"/>
      <c r="C80" s="22"/>
      <c r="D80" s="22">
        <f>B80+C80</f>
        <v>0</v>
      </c>
      <c r="E80" s="22"/>
      <c r="F80" s="22"/>
      <c r="G80" s="22">
        <f t="shared" si="7"/>
        <v>0</v>
      </c>
    </row>
    <row r="81" spans="1:7" ht="25.5" x14ac:dyDescent="0.2">
      <c r="A81" s="98" t="s">
        <v>424</v>
      </c>
      <c r="B81" s="22"/>
      <c r="C81" s="22"/>
      <c r="D81" s="22">
        <f>B81+C81</f>
        <v>0</v>
      </c>
      <c r="E81" s="22"/>
      <c r="F81" s="22"/>
      <c r="G81" s="22">
        <f t="shared" si="7"/>
        <v>0</v>
      </c>
    </row>
    <row r="82" spans="1:7" x14ac:dyDescent="0.2">
      <c r="A82" s="207" t="s">
        <v>425</v>
      </c>
      <c r="B82" s="22"/>
      <c r="C82" s="22"/>
      <c r="D82" s="22">
        <f>B82+C82</f>
        <v>0</v>
      </c>
      <c r="E82" s="22"/>
      <c r="F82" s="22"/>
      <c r="G82" s="22">
        <f t="shared" si="7"/>
        <v>0</v>
      </c>
    </row>
    <row r="83" spans="1:7" x14ac:dyDescent="0.2">
      <c r="A83" s="207" t="s">
        <v>426</v>
      </c>
      <c r="B83" s="22"/>
      <c r="C83" s="22"/>
      <c r="D83" s="22">
        <f>B83+C83</f>
        <v>0</v>
      </c>
      <c r="E83" s="22"/>
      <c r="F83" s="22"/>
      <c r="G83" s="22">
        <f t="shared" si="7"/>
        <v>0</v>
      </c>
    </row>
    <row r="84" spans="1:7" x14ac:dyDescent="0.2">
      <c r="A84" s="208"/>
      <c r="B84" s="22"/>
      <c r="C84" s="22"/>
      <c r="D84" s="22"/>
      <c r="E84" s="22"/>
      <c r="F84" s="22"/>
      <c r="G84" s="22"/>
    </row>
    <row r="85" spans="1:7" x14ac:dyDescent="0.2">
      <c r="A85" s="206" t="s">
        <v>390</v>
      </c>
      <c r="B85" s="24">
        <f t="shared" ref="B85:G85" si="11">B11+B48</f>
        <v>261146770.10000002</v>
      </c>
      <c r="C85" s="24">
        <f t="shared" si="11"/>
        <v>109792096.23</v>
      </c>
      <c r="D85" s="24">
        <f t="shared" si="11"/>
        <v>370938866.32999998</v>
      </c>
      <c r="E85" s="24">
        <f t="shared" si="11"/>
        <v>246829410.13</v>
      </c>
      <c r="F85" s="24">
        <f t="shared" si="11"/>
        <v>246829410.12</v>
      </c>
      <c r="G85" s="24">
        <f t="shared" si="11"/>
        <v>124109456.19999999</v>
      </c>
    </row>
    <row r="86" spans="1:7" ht="13.5" thickBot="1" x14ac:dyDescent="0.25">
      <c r="A86" s="211"/>
      <c r="B86" s="212"/>
      <c r="C86" s="212"/>
      <c r="D86" s="212"/>
      <c r="E86" s="212"/>
      <c r="F86" s="212"/>
      <c r="G86" s="212"/>
    </row>
  </sheetData>
  <mergeCells count="8">
    <mergeCell ref="A2:G2"/>
    <mergeCell ref="A3:G3"/>
    <mergeCell ref="A4:G4"/>
    <mergeCell ref="A5:G5"/>
    <mergeCell ref="A6:G6"/>
    <mergeCell ref="A7:A9"/>
    <mergeCell ref="B7:F8"/>
    <mergeCell ref="G7:G9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  <rowBreaks count="1" manualBreakCount="1">
    <brk id="7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61"/>
  <sheetViews>
    <sheetView workbookViewId="0">
      <pane ySplit="9" topLeftCell="A145" activePane="bottomLeft" state="frozen"/>
      <selection pane="bottomLeft" sqref="A1:J163"/>
    </sheetView>
  </sheetViews>
  <sheetFormatPr baseColWidth="10" defaultColWidth="11" defaultRowHeight="12.75" x14ac:dyDescent="0.2"/>
  <cols>
    <col min="1" max="1" width="4" style="1" customWidth="1"/>
    <col min="2" max="2" width="11" style="1"/>
    <col min="3" max="3" width="46" style="1" customWidth="1"/>
    <col min="4" max="4" width="16" style="1" customWidth="1"/>
    <col min="5" max="5" width="19.140625" style="1" customWidth="1"/>
    <col min="6" max="6" width="13.5703125" style="1" customWidth="1"/>
    <col min="7" max="7" width="13.140625" style="1" customWidth="1"/>
    <col min="8" max="8" width="14.7109375" style="1" customWidth="1"/>
    <col min="9" max="9" width="15.28515625" style="1" bestFit="1" customWidth="1"/>
    <col min="10" max="16384" width="11" style="1"/>
  </cols>
  <sheetData>
    <row r="1" spans="2:9" ht="13.5" thickBot="1" x14ac:dyDescent="0.25"/>
    <row r="2" spans="2:9" x14ac:dyDescent="0.2">
      <c r="B2" s="39" t="s">
        <v>44</v>
      </c>
      <c r="C2" s="40"/>
      <c r="D2" s="40"/>
      <c r="E2" s="40"/>
      <c r="F2" s="40"/>
      <c r="G2" s="40"/>
      <c r="H2" s="40"/>
      <c r="I2" s="199"/>
    </row>
    <row r="3" spans="2:9" x14ac:dyDescent="0.2">
      <c r="B3" s="42" t="s">
        <v>334</v>
      </c>
      <c r="C3" s="43"/>
      <c r="D3" s="43"/>
      <c r="E3" s="43"/>
      <c r="F3" s="43"/>
      <c r="G3" s="43"/>
      <c r="H3" s="43"/>
      <c r="I3" s="200"/>
    </row>
    <row r="4" spans="2:9" x14ac:dyDescent="0.2">
      <c r="B4" s="42" t="s">
        <v>428</v>
      </c>
      <c r="C4" s="43"/>
      <c r="D4" s="43"/>
      <c r="E4" s="43"/>
      <c r="F4" s="43"/>
      <c r="G4" s="43"/>
      <c r="H4" s="43"/>
      <c r="I4" s="200"/>
    </row>
    <row r="5" spans="2:9" x14ac:dyDescent="0.2">
      <c r="B5" s="42" t="s">
        <v>45</v>
      </c>
      <c r="C5" s="43"/>
      <c r="D5" s="43"/>
      <c r="E5" s="43"/>
      <c r="F5" s="43"/>
      <c r="G5" s="43"/>
      <c r="H5" s="43"/>
      <c r="I5" s="200"/>
    </row>
    <row r="6" spans="2:9" ht="13.5" thickBot="1" x14ac:dyDescent="0.25">
      <c r="B6" s="45" t="s">
        <v>1</v>
      </c>
      <c r="C6" s="46"/>
      <c r="D6" s="46"/>
      <c r="E6" s="46"/>
      <c r="F6" s="46"/>
      <c r="G6" s="46"/>
      <c r="H6" s="46"/>
      <c r="I6" s="201"/>
    </row>
    <row r="7" spans="2:9" ht="15.75" customHeight="1" x14ac:dyDescent="0.2">
      <c r="B7" s="39" t="s">
        <v>2</v>
      </c>
      <c r="C7" s="41"/>
      <c r="D7" s="39" t="s">
        <v>336</v>
      </c>
      <c r="E7" s="40"/>
      <c r="F7" s="40"/>
      <c r="G7" s="40"/>
      <c r="H7" s="41"/>
      <c r="I7" s="62" t="s">
        <v>337</v>
      </c>
    </row>
    <row r="8" spans="2:9" ht="15" customHeight="1" thickBot="1" x14ac:dyDescent="0.25">
      <c r="B8" s="42"/>
      <c r="C8" s="44"/>
      <c r="D8" s="45"/>
      <c r="E8" s="46"/>
      <c r="F8" s="46"/>
      <c r="G8" s="46"/>
      <c r="H8" s="47"/>
      <c r="I8" s="63"/>
    </row>
    <row r="9" spans="2:9" ht="26.25" thickBot="1" x14ac:dyDescent="0.25">
      <c r="B9" s="45"/>
      <c r="C9" s="47"/>
      <c r="D9" s="37" t="s">
        <v>4</v>
      </c>
      <c r="E9" s="4" t="s">
        <v>392</v>
      </c>
      <c r="F9" s="37" t="s">
        <v>393</v>
      </c>
      <c r="G9" s="37" t="s">
        <v>5</v>
      </c>
      <c r="H9" s="37" t="s">
        <v>7</v>
      </c>
      <c r="I9" s="64"/>
    </row>
    <row r="10" spans="2:9" x14ac:dyDescent="0.2">
      <c r="B10" s="213" t="s">
        <v>429</v>
      </c>
      <c r="C10" s="214"/>
      <c r="D10" s="215">
        <f t="shared" ref="D10:I10" si="0">D11+D19+D29+D39+D49+D59+D72+D76+D63</f>
        <v>191349965.05000001</v>
      </c>
      <c r="E10" s="215">
        <f t="shared" si="0"/>
        <v>107610945.27999999</v>
      </c>
      <c r="F10" s="215">
        <f t="shared" si="0"/>
        <v>298960910.33000004</v>
      </c>
      <c r="G10" s="215">
        <f t="shared" si="0"/>
        <v>208453332.38</v>
      </c>
      <c r="H10" s="215">
        <f t="shared" si="0"/>
        <v>208453332.38</v>
      </c>
      <c r="I10" s="215">
        <f t="shared" si="0"/>
        <v>90507577.950000003</v>
      </c>
    </row>
    <row r="11" spans="2:9" x14ac:dyDescent="0.2">
      <c r="B11" s="216" t="s">
        <v>430</v>
      </c>
      <c r="C11" s="217"/>
      <c r="D11" s="73">
        <f t="shared" ref="D11:I11" si="1">SUM(D12:D18)</f>
        <v>106116631.31</v>
      </c>
      <c r="E11" s="73">
        <f t="shared" si="1"/>
        <v>24375890</v>
      </c>
      <c r="F11" s="73">
        <f t="shared" si="1"/>
        <v>130492521.31</v>
      </c>
      <c r="G11" s="73">
        <f t="shared" si="1"/>
        <v>85563044.870000005</v>
      </c>
      <c r="H11" s="73">
        <f t="shared" si="1"/>
        <v>85563044.870000005</v>
      </c>
      <c r="I11" s="73">
        <f t="shared" si="1"/>
        <v>44929476.440000005</v>
      </c>
    </row>
    <row r="12" spans="2:9" x14ac:dyDescent="0.2">
      <c r="B12" s="218" t="s">
        <v>431</v>
      </c>
      <c r="C12" s="219"/>
      <c r="D12" s="73">
        <v>58245148.020000003</v>
      </c>
      <c r="E12" s="65">
        <v>4591510.0599999996</v>
      </c>
      <c r="F12" s="65">
        <f>D12+E12</f>
        <v>62836658.080000006</v>
      </c>
      <c r="G12" s="65">
        <v>47067142</v>
      </c>
      <c r="H12" s="65">
        <v>47067142</v>
      </c>
      <c r="I12" s="65">
        <f>F12-G12</f>
        <v>15769516.080000006</v>
      </c>
    </row>
    <row r="13" spans="2:9" x14ac:dyDescent="0.2">
      <c r="B13" s="218" t="s">
        <v>432</v>
      </c>
      <c r="C13" s="219"/>
      <c r="D13" s="73">
        <v>16462813.73</v>
      </c>
      <c r="E13" s="65">
        <v>8788242.7100000009</v>
      </c>
      <c r="F13" s="65">
        <f t="shared" ref="F13:F18" si="2">D13+E13</f>
        <v>25251056.440000001</v>
      </c>
      <c r="G13" s="65">
        <v>17336971</v>
      </c>
      <c r="H13" s="65">
        <v>17336971</v>
      </c>
      <c r="I13" s="65">
        <f t="shared" ref="I13:I18" si="3">F13-G13</f>
        <v>7914085.4400000013</v>
      </c>
    </row>
    <row r="14" spans="2:9" x14ac:dyDescent="0.2">
      <c r="B14" s="218" t="s">
        <v>433</v>
      </c>
      <c r="C14" s="219"/>
      <c r="D14" s="73">
        <v>18043717.329999998</v>
      </c>
      <c r="E14" s="65">
        <v>1914796.45</v>
      </c>
      <c r="F14" s="65">
        <f t="shared" si="2"/>
        <v>19958513.779999997</v>
      </c>
      <c r="G14" s="65">
        <v>5496007</v>
      </c>
      <c r="H14" s="65">
        <v>5496007</v>
      </c>
      <c r="I14" s="65">
        <f t="shared" si="3"/>
        <v>14462506.779999997</v>
      </c>
    </row>
    <row r="15" spans="2:9" x14ac:dyDescent="0.2">
      <c r="B15" s="218" t="s">
        <v>434</v>
      </c>
      <c r="C15" s="219"/>
      <c r="D15" s="73">
        <v>820000</v>
      </c>
      <c r="E15" s="65">
        <v>580000</v>
      </c>
      <c r="F15" s="65">
        <f t="shared" si="2"/>
        <v>1400000</v>
      </c>
      <c r="G15" s="65">
        <v>510000</v>
      </c>
      <c r="H15" s="65">
        <v>510000</v>
      </c>
      <c r="I15" s="65">
        <f t="shared" si="3"/>
        <v>890000</v>
      </c>
    </row>
    <row r="16" spans="2:9" x14ac:dyDescent="0.2">
      <c r="B16" s="218" t="s">
        <v>435</v>
      </c>
      <c r="C16" s="219"/>
      <c r="D16" s="73">
        <v>12544952.23</v>
      </c>
      <c r="E16" s="65">
        <v>8501340.7799999993</v>
      </c>
      <c r="F16" s="65">
        <f t="shared" si="2"/>
        <v>21046293.009999998</v>
      </c>
      <c r="G16" s="65">
        <v>15152924.869999999</v>
      </c>
      <c r="H16" s="65">
        <v>15152924.869999999</v>
      </c>
      <c r="I16" s="65">
        <f t="shared" si="3"/>
        <v>5893368.1399999987</v>
      </c>
    </row>
    <row r="17" spans="2:9" x14ac:dyDescent="0.2">
      <c r="B17" s="218" t="s">
        <v>436</v>
      </c>
      <c r="C17" s="219"/>
      <c r="D17" s="73">
        <v>0</v>
      </c>
      <c r="E17" s="65">
        <v>0</v>
      </c>
      <c r="F17" s="65">
        <f t="shared" si="2"/>
        <v>0</v>
      </c>
      <c r="G17" s="65">
        <v>0</v>
      </c>
      <c r="H17" s="65">
        <v>0</v>
      </c>
      <c r="I17" s="65">
        <f t="shared" si="3"/>
        <v>0</v>
      </c>
    </row>
    <row r="18" spans="2:9" x14ac:dyDescent="0.2">
      <c r="B18" s="218" t="s">
        <v>437</v>
      </c>
      <c r="C18" s="219"/>
      <c r="D18" s="73"/>
      <c r="E18" s="65"/>
      <c r="F18" s="65">
        <f t="shared" si="2"/>
        <v>0</v>
      </c>
      <c r="G18" s="65"/>
      <c r="H18" s="65"/>
      <c r="I18" s="65">
        <f t="shared" si="3"/>
        <v>0</v>
      </c>
    </row>
    <row r="19" spans="2:9" x14ac:dyDescent="0.2">
      <c r="B19" s="216" t="s">
        <v>438</v>
      </c>
      <c r="C19" s="217"/>
      <c r="D19" s="73">
        <f t="shared" ref="D19:I19" si="4">SUM(D20:D28)</f>
        <v>16373637.58</v>
      </c>
      <c r="E19" s="73">
        <f t="shared" si="4"/>
        <v>30218735.719999999</v>
      </c>
      <c r="F19" s="73">
        <f t="shared" si="4"/>
        <v>46592373.299999997</v>
      </c>
      <c r="G19" s="73">
        <f t="shared" si="4"/>
        <v>37712073.660000004</v>
      </c>
      <c r="H19" s="73">
        <f t="shared" si="4"/>
        <v>37712073.660000004</v>
      </c>
      <c r="I19" s="73">
        <f t="shared" si="4"/>
        <v>8880299.6399999987</v>
      </c>
    </row>
    <row r="20" spans="2:9" x14ac:dyDescent="0.2">
      <c r="B20" s="218" t="s">
        <v>439</v>
      </c>
      <c r="C20" s="219"/>
      <c r="D20" s="73">
        <v>3175600.1</v>
      </c>
      <c r="E20" s="65">
        <v>14155598.689999999</v>
      </c>
      <c r="F20" s="73">
        <f t="shared" ref="F20:F28" si="5">D20+E20</f>
        <v>17331198.789999999</v>
      </c>
      <c r="G20" s="65">
        <v>16442524.48</v>
      </c>
      <c r="H20" s="65">
        <v>16442524.48</v>
      </c>
      <c r="I20" s="65">
        <f>F20-G20</f>
        <v>888674.30999999866</v>
      </c>
    </row>
    <row r="21" spans="2:9" x14ac:dyDescent="0.2">
      <c r="B21" s="218" t="s">
        <v>440</v>
      </c>
      <c r="C21" s="219"/>
      <c r="D21" s="73">
        <v>1069000</v>
      </c>
      <c r="E21" s="65">
        <v>2287318</v>
      </c>
      <c r="F21" s="73">
        <f t="shared" si="5"/>
        <v>3356318</v>
      </c>
      <c r="G21" s="65">
        <v>2927304.95</v>
      </c>
      <c r="H21" s="65">
        <v>2927304.95</v>
      </c>
      <c r="I21" s="65">
        <f t="shared" ref="I21:I83" si="6">F21-G21</f>
        <v>429013.04999999981</v>
      </c>
    </row>
    <row r="22" spans="2:9" x14ac:dyDescent="0.2">
      <c r="B22" s="218" t="s">
        <v>441</v>
      </c>
      <c r="C22" s="219"/>
      <c r="D22" s="73"/>
      <c r="E22" s="65"/>
      <c r="F22" s="73">
        <f t="shared" si="5"/>
        <v>0</v>
      </c>
      <c r="G22" s="65"/>
      <c r="H22" s="65"/>
      <c r="I22" s="65">
        <f t="shared" si="6"/>
        <v>0</v>
      </c>
    </row>
    <row r="23" spans="2:9" x14ac:dyDescent="0.2">
      <c r="B23" s="218" t="s">
        <v>442</v>
      </c>
      <c r="C23" s="219"/>
      <c r="D23" s="73">
        <v>2297700</v>
      </c>
      <c r="E23" s="65">
        <v>10296435.960000001</v>
      </c>
      <c r="F23" s="73">
        <f t="shared" si="5"/>
        <v>12594135.960000001</v>
      </c>
      <c r="G23" s="65">
        <v>8212535.9299999997</v>
      </c>
      <c r="H23" s="65">
        <v>8212535.9299999997</v>
      </c>
      <c r="I23" s="65">
        <f t="shared" si="6"/>
        <v>4381600.0300000012</v>
      </c>
    </row>
    <row r="24" spans="2:9" x14ac:dyDescent="0.2">
      <c r="B24" s="218" t="s">
        <v>443</v>
      </c>
      <c r="C24" s="219"/>
      <c r="D24" s="73">
        <v>4118200</v>
      </c>
      <c r="E24" s="65">
        <v>-60887.89</v>
      </c>
      <c r="F24" s="73">
        <f t="shared" si="5"/>
        <v>4057312.11</v>
      </c>
      <c r="G24" s="65">
        <v>2800966.99</v>
      </c>
      <c r="H24" s="65">
        <v>2800966.99</v>
      </c>
      <c r="I24" s="65">
        <f t="shared" si="6"/>
        <v>1256345.1199999996</v>
      </c>
    </row>
    <row r="25" spans="2:9" x14ac:dyDescent="0.2">
      <c r="B25" s="218" t="s">
        <v>444</v>
      </c>
      <c r="C25" s="219"/>
      <c r="D25" s="73">
        <v>3252637.48</v>
      </c>
      <c r="E25" s="65">
        <v>81013.64</v>
      </c>
      <c r="F25" s="73">
        <f t="shared" si="5"/>
        <v>3333651.12</v>
      </c>
      <c r="G25" s="65">
        <v>2938360.41</v>
      </c>
      <c r="H25" s="65">
        <v>2938360.41</v>
      </c>
      <c r="I25" s="65">
        <f t="shared" si="6"/>
        <v>395290.70999999996</v>
      </c>
    </row>
    <row r="26" spans="2:9" x14ac:dyDescent="0.2">
      <c r="B26" s="218" t="s">
        <v>445</v>
      </c>
      <c r="C26" s="219"/>
      <c r="D26" s="73">
        <v>1400000</v>
      </c>
      <c r="E26" s="65">
        <v>647017.9</v>
      </c>
      <c r="F26" s="73">
        <f t="shared" si="5"/>
        <v>2047017.9</v>
      </c>
      <c r="G26" s="65">
        <v>1176859.3400000001</v>
      </c>
      <c r="H26" s="65">
        <v>1176859.3400000001</v>
      </c>
      <c r="I26" s="65">
        <f t="shared" si="6"/>
        <v>870158.55999999982</v>
      </c>
    </row>
    <row r="27" spans="2:9" x14ac:dyDescent="0.2">
      <c r="B27" s="218" t="s">
        <v>446</v>
      </c>
      <c r="C27" s="219"/>
      <c r="D27" s="73">
        <v>0</v>
      </c>
      <c r="E27" s="65">
        <v>0</v>
      </c>
      <c r="F27" s="73">
        <f t="shared" si="5"/>
        <v>0</v>
      </c>
      <c r="G27" s="65">
        <v>0</v>
      </c>
      <c r="H27" s="65">
        <v>0</v>
      </c>
      <c r="I27" s="65">
        <f t="shared" si="6"/>
        <v>0</v>
      </c>
    </row>
    <row r="28" spans="2:9" x14ac:dyDescent="0.2">
      <c r="B28" s="218" t="s">
        <v>447</v>
      </c>
      <c r="C28" s="219"/>
      <c r="D28" s="73">
        <v>1060500</v>
      </c>
      <c r="E28" s="65">
        <v>2812239.42</v>
      </c>
      <c r="F28" s="73">
        <f t="shared" si="5"/>
        <v>3872739.42</v>
      </c>
      <c r="G28" s="65">
        <v>3213521.56</v>
      </c>
      <c r="H28" s="65">
        <v>3213521.56</v>
      </c>
      <c r="I28" s="65">
        <f t="shared" si="6"/>
        <v>659217.85999999987</v>
      </c>
    </row>
    <row r="29" spans="2:9" x14ac:dyDescent="0.2">
      <c r="B29" s="216" t="s">
        <v>448</v>
      </c>
      <c r="C29" s="217"/>
      <c r="D29" s="73">
        <f t="shared" ref="D29:I29" si="7">SUM(D30:D38)</f>
        <v>27201234</v>
      </c>
      <c r="E29" s="73">
        <f t="shared" si="7"/>
        <v>19335867.27</v>
      </c>
      <c r="F29" s="73">
        <f t="shared" si="7"/>
        <v>46537101.269999996</v>
      </c>
      <c r="G29" s="73">
        <f t="shared" si="7"/>
        <v>34986239.780000001</v>
      </c>
      <c r="H29" s="73">
        <f t="shared" si="7"/>
        <v>34986239.780000001</v>
      </c>
      <c r="I29" s="73">
        <f t="shared" si="7"/>
        <v>11550861.49</v>
      </c>
    </row>
    <row r="30" spans="2:9" x14ac:dyDescent="0.2">
      <c r="B30" s="218" t="s">
        <v>449</v>
      </c>
      <c r="C30" s="219"/>
      <c r="D30" s="73">
        <v>11214000</v>
      </c>
      <c r="E30" s="65">
        <v>-4599900</v>
      </c>
      <c r="F30" s="73">
        <f t="shared" ref="F30:F38" si="8">D30+E30</f>
        <v>6614100</v>
      </c>
      <c r="G30" s="65">
        <v>6437793.9900000002</v>
      </c>
      <c r="H30" s="65">
        <v>6437793.9900000002</v>
      </c>
      <c r="I30" s="65">
        <f t="shared" si="6"/>
        <v>176306.00999999978</v>
      </c>
    </row>
    <row r="31" spans="2:9" x14ac:dyDescent="0.2">
      <c r="B31" s="218" t="s">
        <v>450</v>
      </c>
      <c r="C31" s="219"/>
      <c r="D31" s="73">
        <v>1189000</v>
      </c>
      <c r="E31" s="65">
        <v>12683959</v>
      </c>
      <c r="F31" s="73">
        <f t="shared" si="8"/>
        <v>13872959</v>
      </c>
      <c r="G31" s="65">
        <v>11183123.1</v>
      </c>
      <c r="H31" s="65">
        <v>11183123.1</v>
      </c>
      <c r="I31" s="65">
        <f t="shared" si="6"/>
        <v>2689835.9000000004</v>
      </c>
    </row>
    <row r="32" spans="2:9" x14ac:dyDescent="0.2">
      <c r="B32" s="218" t="s">
        <v>451</v>
      </c>
      <c r="C32" s="219"/>
      <c r="D32" s="73">
        <v>864734</v>
      </c>
      <c r="E32" s="65">
        <v>-320349.09000000003</v>
      </c>
      <c r="F32" s="73">
        <f t="shared" si="8"/>
        <v>544384.90999999992</v>
      </c>
      <c r="G32" s="65">
        <v>225937.37</v>
      </c>
      <c r="H32" s="65">
        <v>225937.37</v>
      </c>
      <c r="I32" s="65">
        <f t="shared" si="6"/>
        <v>318447.53999999992</v>
      </c>
    </row>
    <row r="33" spans="2:9" x14ac:dyDescent="0.2">
      <c r="B33" s="218" t="s">
        <v>452</v>
      </c>
      <c r="C33" s="219"/>
      <c r="D33" s="73">
        <v>160000</v>
      </c>
      <c r="E33" s="65">
        <v>114903.29</v>
      </c>
      <c r="F33" s="73">
        <f t="shared" si="8"/>
        <v>274903.28999999998</v>
      </c>
      <c r="G33" s="65">
        <v>225528.36</v>
      </c>
      <c r="H33" s="65">
        <v>225528.36</v>
      </c>
      <c r="I33" s="65">
        <f t="shared" si="6"/>
        <v>49374.929999999993</v>
      </c>
    </row>
    <row r="34" spans="2:9" x14ac:dyDescent="0.2">
      <c r="B34" s="218" t="s">
        <v>453</v>
      </c>
      <c r="C34" s="219"/>
      <c r="D34" s="73">
        <v>2933000</v>
      </c>
      <c r="E34" s="65">
        <v>5240083.7699999996</v>
      </c>
      <c r="F34" s="73">
        <f t="shared" si="8"/>
        <v>8173083.7699999996</v>
      </c>
      <c r="G34" s="65">
        <v>5079922.58</v>
      </c>
      <c r="H34" s="65">
        <v>5079922.58</v>
      </c>
      <c r="I34" s="65">
        <f t="shared" si="6"/>
        <v>3093161.1899999995</v>
      </c>
    </row>
    <row r="35" spans="2:9" x14ac:dyDescent="0.2">
      <c r="B35" s="218" t="s">
        <v>454</v>
      </c>
      <c r="C35" s="219"/>
      <c r="D35" s="73">
        <v>340000</v>
      </c>
      <c r="E35" s="65">
        <v>1777028.11</v>
      </c>
      <c r="F35" s="73">
        <f t="shared" si="8"/>
        <v>2117028.1100000003</v>
      </c>
      <c r="G35" s="65">
        <v>2032448</v>
      </c>
      <c r="H35" s="65">
        <v>2032448</v>
      </c>
      <c r="I35" s="65">
        <f t="shared" si="6"/>
        <v>84580.110000000335</v>
      </c>
    </row>
    <row r="36" spans="2:9" x14ac:dyDescent="0.2">
      <c r="B36" s="218" t="s">
        <v>455</v>
      </c>
      <c r="C36" s="219"/>
      <c r="D36" s="73">
        <v>170000</v>
      </c>
      <c r="E36" s="65">
        <v>234000</v>
      </c>
      <c r="F36" s="73">
        <f t="shared" si="8"/>
        <v>404000</v>
      </c>
      <c r="G36" s="65">
        <v>329073.01</v>
      </c>
      <c r="H36" s="65">
        <v>329073.01</v>
      </c>
      <c r="I36" s="65">
        <f t="shared" si="6"/>
        <v>74926.989999999991</v>
      </c>
    </row>
    <row r="37" spans="2:9" x14ac:dyDescent="0.2">
      <c r="B37" s="218" t="s">
        <v>456</v>
      </c>
      <c r="C37" s="219"/>
      <c r="D37" s="73">
        <v>6710000</v>
      </c>
      <c r="E37" s="65">
        <v>2791642.19</v>
      </c>
      <c r="F37" s="73">
        <f t="shared" si="8"/>
        <v>9501642.1899999995</v>
      </c>
      <c r="G37" s="65">
        <v>5499796.4500000002</v>
      </c>
      <c r="H37" s="65">
        <v>5499796.4500000002</v>
      </c>
      <c r="I37" s="65">
        <f t="shared" si="6"/>
        <v>4001845.7399999993</v>
      </c>
    </row>
    <row r="38" spans="2:9" x14ac:dyDescent="0.2">
      <c r="B38" s="218" t="s">
        <v>457</v>
      </c>
      <c r="C38" s="219"/>
      <c r="D38" s="73">
        <v>3620500</v>
      </c>
      <c r="E38" s="65">
        <v>1414500</v>
      </c>
      <c r="F38" s="73">
        <f t="shared" si="8"/>
        <v>5035000</v>
      </c>
      <c r="G38" s="65">
        <v>3972616.92</v>
      </c>
      <c r="H38" s="65">
        <v>3972616.92</v>
      </c>
      <c r="I38" s="65">
        <f t="shared" si="6"/>
        <v>1062383.08</v>
      </c>
    </row>
    <row r="39" spans="2:9" ht="25.5" customHeight="1" x14ac:dyDescent="0.2">
      <c r="B39" s="220" t="s">
        <v>458</v>
      </c>
      <c r="C39" s="221"/>
      <c r="D39" s="73">
        <f t="shared" ref="D39:I39" si="9">SUM(D40:D48)</f>
        <v>26377794.09</v>
      </c>
      <c r="E39" s="73">
        <f t="shared" si="9"/>
        <v>-1719689.47</v>
      </c>
      <c r="F39" s="73">
        <f>SUM(F40:F48)</f>
        <v>24658104.619999997</v>
      </c>
      <c r="G39" s="73">
        <f t="shared" si="9"/>
        <v>15131441</v>
      </c>
      <c r="H39" s="73">
        <f t="shared" si="9"/>
        <v>15131441</v>
      </c>
      <c r="I39" s="73">
        <f t="shared" si="9"/>
        <v>9526663.6199999992</v>
      </c>
    </row>
    <row r="40" spans="2:9" x14ac:dyDescent="0.2">
      <c r="B40" s="218" t="s">
        <v>459</v>
      </c>
      <c r="C40" s="219"/>
      <c r="D40" s="73"/>
      <c r="E40" s="65"/>
      <c r="F40" s="73">
        <f>D40+E40</f>
        <v>0</v>
      </c>
      <c r="G40" s="65"/>
      <c r="H40" s="65"/>
      <c r="I40" s="65">
        <f t="shared" si="6"/>
        <v>0</v>
      </c>
    </row>
    <row r="41" spans="2:9" x14ac:dyDescent="0.2">
      <c r="B41" s="218" t="s">
        <v>460</v>
      </c>
      <c r="C41" s="219"/>
      <c r="D41" s="73"/>
      <c r="E41" s="65"/>
      <c r="F41" s="73">
        <f t="shared" ref="F41:F83" si="10">D41+E41</f>
        <v>0</v>
      </c>
      <c r="G41" s="65"/>
      <c r="H41" s="65"/>
      <c r="I41" s="65">
        <f t="shared" si="6"/>
        <v>0</v>
      </c>
    </row>
    <row r="42" spans="2:9" x14ac:dyDescent="0.2">
      <c r="B42" s="218" t="s">
        <v>461</v>
      </c>
      <c r="C42" s="219"/>
      <c r="D42" s="73"/>
      <c r="E42" s="65"/>
      <c r="F42" s="73">
        <f t="shared" si="10"/>
        <v>0</v>
      </c>
      <c r="G42" s="65"/>
      <c r="H42" s="65"/>
      <c r="I42" s="65">
        <f t="shared" si="6"/>
        <v>0</v>
      </c>
    </row>
    <row r="43" spans="2:9" x14ac:dyDescent="0.2">
      <c r="B43" s="218" t="s">
        <v>462</v>
      </c>
      <c r="C43" s="219"/>
      <c r="D43" s="73">
        <v>496500</v>
      </c>
      <c r="E43" s="65">
        <v>983794.74</v>
      </c>
      <c r="F43" s="73">
        <f t="shared" si="10"/>
        <v>1480294.74</v>
      </c>
      <c r="G43" s="65">
        <v>1057846</v>
      </c>
      <c r="H43" s="65">
        <v>1057846</v>
      </c>
      <c r="I43" s="65">
        <f t="shared" si="6"/>
        <v>422448.74</v>
      </c>
    </row>
    <row r="44" spans="2:9" x14ac:dyDescent="0.2">
      <c r="B44" s="218" t="s">
        <v>463</v>
      </c>
      <c r="C44" s="219"/>
      <c r="D44" s="73">
        <v>25881294.09</v>
      </c>
      <c r="E44" s="65">
        <v>-2703484.21</v>
      </c>
      <c r="F44" s="73">
        <f t="shared" si="10"/>
        <v>23177809.879999999</v>
      </c>
      <c r="G44" s="65">
        <v>14073595</v>
      </c>
      <c r="H44" s="65">
        <v>14073595</v>
      </c>
      <c r="I44" s="65">
        <f t="shared" si="6"/>
        <v>9104214.879999999</v>
      </c>
    </row>
    <row r="45" spans="2:9" x14ac:dyDescent="0.2">
      <c r="B45" s="218" t="s">
        <v>464</v>
      </c>
      <c r="C45" s="219"/>
      <c r="D45" s="73"/>
      <c r="E45" s="65"/>
      <c r="F45" s="73">
        <f t="shared" si="10"/>
        <v>0</v>
      </c>
      <c r="G45" s="65"/>
      <c r="H45" s="65"/>
      <c r="I45" s="65">
        <f t="shared" si="6"/>
        <v>0</v>
      </c>
    </row>
    <row r="46" spans="2:9" x14ac:dyDescent="0.2">
      <c r="B46" s="218" t="s">
        <v>465</v>
      </c>
      <c r="C46" s="219"/>
      <c r="D46" s="73"/>
      <c r="E46" s="65"/>
      <c r="F46" s="73">
        <f t="shared" si="10"/>
        <v>0</v>
      </c>
      <c r="G46" s="65"/>
      <c r="H46" s="65"/>
      <c r="I46" s="65">
        <f t="shared" si="6"/>
        <v>0</v>
      </c>
    </row>
    <row r="47" spans="2:9" x14ac:dyDescent="0.2">
      <c r="B47" s="218" t="s">
        <v>466</v>
      </c>
      <c r="C47" s="219"/>
      <c r="D47" s="73"/>
      <c r="E47" s="65"/>
      <c r="F47" s="73">
        <f t="shared" si="10"/>
        <v>0</v>
      </c>
      <c r="G47" s="65"/>
      <c r="H47" s="65"/>
      <c r="I47" s="65">
        <f t="shared" si="6"/>
        <v>0</v>
      </c>
    </row>
    <row r="48" spans="2:9" x14ac:dyDescent="0.2">
      <c r="B48" s="218" t="s">
        <v>467</v>
      </c>
      <c r="C48" s="219"/>
      <c r="D48" s="73"/>
      <c r="E48" s="65"/>
      <c r="F48" s="73">
        <f t="shared" si="10"/>
        <v>0</v>
      </c>
      <c r="G48" s="65"/>
      <c r="H48" s="65"/>
      <c r="I48" s="65">
        <f t="shared" si="6"/>
        <v>0</v>
      </c>
    </row>
    <row r="49" spans="2:9" x14ac:dyDescent="0.2">
      <c r="B49" s="220" t="s">
        <v>468</v>
      </c>
      <c r="C49" s="221"/>
      <c r="D49" s="73">
        <f t="shared" ref="D49:I49" si="11">SUM(D50:D58)</f>
        <v>1400599.83</v>
      </c>
      <c r="E49" s="73">
        <f t="shared" si="11"/>
        <v>24920373.77</v>
      </c>
      <c r="F49" s="73">
        <f t="shared" si="11"/>
        <v>26320973.600000001</v>
      </c>
      <c r="G49" s="73">
        <f t="shared" si="11"/>
        <v>23623558.939999998</v>
      </c>
      <c r="H49" s="73">
        <f t="shared" si="11"/>
        <v>23623558.939999998</v>
      </c>
      <c r="I49" s="73">
        <f t="shared" si="11"/>
        <v>2697414.66</v>
      </c>
    </row>
    <row r="50" spans="2:9" x14ac:dyDescent="0.2">
      <c r="B50" s="218" t="s">
        <v>469</v>
      </c>
      <c r="C50" s="219"/>
      <c r="D50" s="73">
        <v>510599.83</v>
      </c>
      <c r="E50" s="65">
        <v>689938.75</v>
      </c>
      <c r="F50" s="73">
        <f t="shared" si="10"/>
        <v>1200538.58</v>
      </c>
      <c r="G50" s="65">
        <v>1035135.63</v>
      </c>
      <c r="H50" s="65">
        <v>1035135.63</v>
      </c>
      <c r="I50" s="65">
        <f t="shared" si="6"/>
        <v>165402.95000000007</v>
      </c>
    </row>
    <row r="51" spans="2:9" x14ac:dyDescent="0.2">
      <c r="B51" s="218" t="s">
        <v>470</v>
      </c>
      <c r="C51" s="219"/>
      <c r="D51" s="73">
        <v>35000</v>
      </c>
      <c r="E51" s="65">
        <v>251000</v>
      </c>
      <c r="F51" s="73">
        <f t="shared" si="10"/>
        <v>286000</v>
      </c>
      <c r="G51" s="65">
        <v>285360</v>
      </c>
      <c r="H51" s="65">
        <v>285360</v>
      </c>
      <c r="I51" s="65">
        <f t="shared" si="6"/>
        <v>640</v>
      </c>
    </row>
    <row r="52" spans="2:9" x14ac:dyDescent="0.2">
      <c r="B52" s="218" t="s">
        <v>471</v>
      </c>
      <c r="C52" s="219"/>
      <c r="D52" s="73">
        <v>5000</v>
      </c>
      <c r="E52" s="65">
        <v>100000</v>
      </c>
      <c r="F52" s="73">
        <f t="shared" si="10"/>
        <v>105000</v>
      </c>
      <c r="G52" s="65">
        <v>93400</v>
      </c>
      <c r="H52" s="65">
        <v>93400</v>
      </c>
      <c r="I52" s="65">
        <f t="shared" si="6"/>
        <v>11600</v>
      </c>
    </row>
    <row r="53" spans="2:9" x14ac:dyDescent="0.2">
      <c r="B53" s="218" t="s">
        <v>472</v>
      </c>
      <c r="C53" s="219"/>
      <c r="D53" s="73">
        <v>90000</v>
      </c>
      <c r="E53" s="65">
        <v>18089400.02</v>
      </c>
      <c r="F53" s="73">
        <f t="shared" si="10"/>
        <v>18179400.02</v>
      </c>
      <c r="G53" s="65">
        <v>18179360.02</v>
      </c>
      <c r="H53" s="65">
        <v>18179360.02</v>
      </c>
      <c r="I53" s="65">
        <f t="shared" si="6"/>
        <v>40</v>
      </c>
    </row>
    <row r="54" spans="2:9" x14ac:dyDescent="0.2">
      <c r="B54" s="218" t="s">
        <v>473</v>
      </c>
      <c r="C54" s="219"/>
      <c r="D54" s="73"/>
      <c r="E54" s="65"/>
      <c r="F54" s="73">
        <f t="shared" si="10"/>
        <v>0</v>
      </c>
      <c r="G54" s="65"/>
      <c r="H54" s="65"/>
      <c r="I54" s="65">
        <f t="shared" si="6"/>
        <v>0</v>
      </c>
    </row>
    <row r="55" spans="2:9" x14ac:dyDescent="0.2">
      <c r="B55" s="218" t="s">
        <v>474</v>
      </c>
      <c r="C55" s="219"/>
      <c r="D55" s="73">
        <v>735000</v>
      </c>
      <c r="E55" s="65">
        <v>5620035</v>
      </c>
      <c r="F55" s="73">
        <f t="shared" si="10"/>
        <v>6355035</v>
      </c>
      <c r="G55" s="65">
        <v>3845863.29</v>
      </c>
      <c r="H55" s="65">
        <v>3845863.29</v>
      </c>
      <c r="I55" s="65">
        <f t="shared" si="6"/>
        <v>2509171.71</v>
      </c>
    </row>
    <row r="56" spans="2:9" x14ac:dyDescent="0.2">
      <c r="B56" s="218" t="s">
        <v>475</v>
      </c>
      <c r="C56" s="219"/>
      <c r="D56" s="73"/>
      <c r="E56" s="65"/>
      <c r="F56" s="73">
        <f t="shared" si="10"/>
        <v>0</v>
      </c>
      <c r="G56" s="65"/>
      <c r="H56" s="65"/>
      <c r="I56" s="65">
        <f t="shared" si="6"/>
        <v>0</v>
      </c>
    </row>
    <row r="57" spans="2:9" x14ac:dyDescent="0.2">
      <c r="B57" s="218" t="s">
        <v>476</v>
      </c>
      <c r="C57" s="219"/>
      <c r="D57" s="73">
        <v>10000</v>
      </c>
      <c r="E57" s="65">
        <v>-10000</v>
      </c>
      <c r="F57" s="73">
        <f t="shared" si="10"/>
        <v>0</v>
      </c>
      <c r="G57" s="65">
        <v>0</v>
      </c>
      <c r="H57" s="65">
        <v>0</v>
      </c>
      <c r="I57" s="65">
        <f t="shared" si="6"/>
        <v>0</v>
      </c>
    </row>
    <row r="58" spans="2:9" x14ac:dyDescent="0.2">
      <c r="B58" s="218" t="s">
        <v>477</v>
      </c>
      <c r="C58" s="219"/>
      <c r="D58" s="73">
        <v>15000</v>
      </c>
      <c r="E58" s="65">
        <v>180000</v>
      </c>
      <c r="F58" s="73">
        <f t="shared" si="10"/>
        <v>195000</v>
      </c>
      <c r="G58" s="65">
        <v>184440</v>
      </c>
      <c r="H58" s="65">
        <v>184440</v>
      </c>
      <c r="I58" s="65">
        <f t="shared" si="6"/>
        <v>10560</v>
      </c>
    </row>
    <row r="59" spans="2:9" x14ac:dyDescent="0.2">
      <c r="B59" s="216" t="s">
        <v>478</v>
      </c>
      <c r="C59" s="217"/>
      <c r="D59" s="73">
        <f>SUM(D60:D62)</f>
        <v>13880068.239999998</v>
      </c>
      <c r="E59" s="73">
        <f>SUM(E60:E62)</f>
        <v>10479767.989999998</v>
      </c>
      <c r="F59" s="73">
        <f>SUM(F60:F62)</f>
        <v>24359836.229999997</v>
      </c>
      <c r="G59" s="73">
        <f>SUM(G60:G62)</f>
        <v>11436974.130000001</v>
      </c>
      <c r="H59" s="73">
        <f>SUM(H60:H62)</f>
        <v>11436974.130000001</v>
      </c>
      <c r="I59" s="65">
        <f t="shared" si="6"/>
        <v>12922862.099999996</v>
      </c>
    </row>
    <row r="60" spans="2:9" x14ac:dyDescent="0.2">
      <c r="B60" s="218" t="s">
        <v>479</v>
      </c>
      <c r="C60" s="219"/>
      <c r="D60" s="73">
        <v>11050901.369999999</v>
      </c>
      <c r="E60" s="65">
        <v>12858934.859999999</v>
      </c>
      <c r="F60" s="73">
        <f t="shared" si="10"/>
        <v>23909836.229999997</v>
      </c>
      <c r="G60" s="65">
        <v>11007766.720000001</v>
      </c>
      <c r="H60" s="65">
        <v>11007766.720000001</v>
      </c>
      <c r="I60" s="65">
        <f t="shared" si="6"/>
        <v>12902069.509999996</v>
      </c>
    </row>
    <row r="61" spans="2:9" x14ac:dyDescent="0.2">
      <c r="B61" s="218" t="s">
        <v>480</v>
      </c>
      <c r="C61" s="219"/>
      <c r="D61" s="73">
        <v>2829166.87</v>
      </c>
      <c r="E61" s="65">
        <v>-2379166.87</v>
      </c>
      <c r="F61" s="73">
        <f t="shared" si="10"/>
        <v>450000</v>
      </c>
      <c r="G61" s="65">
        <v>429207.41</v>
      </c>
      <c r="H61" s="65">
        <v>429207.41</v>
      </c>
      <c r="I61" s="65">
        <f t="shared" si="6"/>
        <v>20792.590000000026</v>
      </c>
    </row>
    <row r="62" spans="2:9" x14ac:dyDescent="0.2">
      <c r="B62" s="218" t="s">
        <v>481</v>
      </c>
      <c r="C62" s="219"/>
      <c r="D62" s="73"/>
      <c r="E62" s="65"/>
      <c r="F62" s="73">
        <f t="shared" si="10"/>
        <v>0</v>
      </c>
      <c r="G62" s="65"/>
      <c r="H62" s="65"/>
      <c r="I62" s="65">
        <f t="shared" si="6"/>
        <v>0</v>
      </c>
    </row>
    <row r="63" spans="2:9" x14ac:dyDescent="0.2">
      <c r="B63" s="220" t="s">
        <v>482</v>
      </c>
      <c r="C63" s="221"/>
      <c r="D63" s="73">
        <f>SUM(D64:D71)</f>
        <v>0</v>
      </c>
      <c r="E63" s="73">
        <f>SUM(E64:E71)</f>
        <v>0</v>
      </c>
      <c r="F63" s="73">
        <f>F64+F65+F66+F67+F68+F70+F71</f>
        <v>0</v>
      </c>
      <c r="G63" s="73">
        <f>SUM(G64:G71)</f>
        <v>0</v>
      </c>
      <c r="H63" s="73">
        <f>SUM(H64:H71)</f>
        <v>0</v>
      </c>
      <c r="I63" s="65">
        <f t="shared" si="6"/>
        <v>0</v>
      </c>
    </row>
    <row r="64" spans="2:9" x14ac:dyDescent="0.2">
      <c r="B64" s="218" t="s">
        <v>483</v>
      </c>
      <c r="C64" s="219"/>
      <c r="D64" s="73"/>
      <c r="E64" s="65"/>
      <c r="F64" s="73">
        <f t="shared" si="10"/>
        <v>0</v>
      </c>
      <c r="G64" s="65"/>
      <c r="H64" s="65"/>
      <c r="I64" s="65">
        <f t="shared" si="6"/>
        <v>0</v>
      </c>
    </row>
    <row r="65" spans="2:9" x14ac:dyDescent="0.2">
      <c r="B65" s="218" t="s">
        <v>484</v>
      </c>
      <c r="C65" s="219"/>
      <c r="D65" s="73"/>
      <c r="E65" s="65"/>
      <c r="F65" s="73">
        <f t="shared" si="10"/>
        <v>0</v>
      </c>
      <c r="G65" s="65"/>
      <c r="H65" s="65"/>
      <c r="I65" s="65">
        <f t="shared" si="6"/>
        <v>0</v>
      </c>
    </row>
    <row r="66" spans="2:9" x14ac:dyDescent="0.2">
      <c r="B66" s="218" t="s">
        <v>485</v>
      </c>
      <c r="C66" s="219"/>
      <c r="D66" s="73"/>
      <c r="E66" s="65"/>
      <c r="F66" s="73">
        <f t="shared" si="10"/>
        <v>0</v>
      </c>
      <c r="G66" s="65"/>
      <c r="H66" s="65"/>
      <c r="I66" s="65">
        <f t="shared" si="6"/>
        <v>0</v>
      </c>
    </row>
    <row r="67" spans="2:9" x14ac:dyDescent="0.2">
      <c r="B67" s="218" t="s">
        <v>486</v>
      </c>
      <c r="C67" s="219"/>
      <c r="D67" s="73"/>
      <c r="E67" s="65"/>
      <c r="F67" s="73">
        <f t="shared" si="10"/>
        <v>0</v>
      </c>
      <c r="G67" s="65"/>
      <c r="H67" s="65"/>
      <c r="I67" s="65">
        <f t="shared" si="6"/>
        <v>0</v>
      </c>
    </row>
    <row r="68" spans="2:9" x14ac:dyDescent="0.2">
      <c r="B68" s="218" t="s">
        <v>487</v>
      </c>
      <c r="C68" s="219"/>
      <c r="D68" s="73"/>
      <c r="E68" s="65"/>
      <c r="F68" s="73">
        <f t="shared" si="10"/>
        <v>0</v>
      </c>
      <c r="G68" s="65"/>
      <c r="H68" s="65"/>
      <c r="I68" s="65">
        <f t="shared" si="6"/>
        <v>0</v>
      </c>
    </row>
    <row r="69" spans="2:9" x14ac:dyDescent="0.2">
      <c r="B69" s="218" t="s">
        <v>488</v>
      </c>
      <c r="C69" s="219"/>
      <c r="D69" s="73"/>
      <c r="E69" s="65"/>
      <c r="F69" s="73">
        <f t="shared" si="10"/>
        <v>0</v>
      </c>
      <c r="G69" s="65"/>
      <c r="H69" s="65"/>
      <c r="I69" s="65">
        <f t="shared" si="6"/>
        <v>0</v>
      </c>
    </row>
    <row r="70" spans="2:9" x14ac:dyDescent="0.2">
      <c r="B70" s="218" t="s">
        <v>489</v>
      </c>
      <c r="C70" s="219"/>
      <c r="D70" s="73"/>
      <c r="E70" s="65"/>
      <c r="F70" s="73">
        <f t="shared" si="10"/>
        <v>0</v>
      </c>
      <c r="G70" s="65"/>
      <c r="H70" s="65"/>
      <c r="I70" s="65">
        <f t="shared" si="6"/>
        <v>0</v>
      </c>
    </row>
    <row r="71" spans="2:9" x14ac:dyDescent="0.2">
      <c r="B71" s="218" t="s">
        <v>490</v>
      </c>
      <c r="C71" s="219"/>
      <c r="D71" s="73"/>
      <c r="E71" s="65"/>
      <c r="F71" s="73">
        <f t="shared" si="10"/>
        <v>0</v>
      </c>
      <c r="G71" s="65"/>
      <c r="H71" s="65"/>
      <c r="I71" s="65">
        <f t="shared" si="6"/>
        <v>0</v>
      </c>
    </row>
    <row r="72" spans="2:9" x14ac:dyDescent="0.2">
      <c r="B72" s="216" t="s">
        <v>491</v>
      </c>
      <c r="C72" s="217"/>
      <c r="D72" s="73">
        <f>SUM(D73:D75)</f>
        <v>0</v>
      </c>
      <c r="E72" s="73">
        <f>SUM(E73:E75)</f>
        <v>0</v>
      </c>
      <c r="F72" s="73">
        <f>SUM(F73:F75)</f>
        <v>0</v>
      </c>
      <c r="G72" s="73">
        <f>SUM(G73:G75)</f>
        <v>0</v>
      </c>
      <c r="H72" s="73">
        <f>SUM(H73:H75)</f>
        <v>0</v>
      </c>
      <c r="I72" s="65">
        <f t="shared" si="6"/>
        <v>0</v>
      </c>
    </row>
    <row r="73" spans="2:9" x14ac:dyDescent="0.2">
      <c r="B73" s="218" t="s">
        <v>492</v>
      </c>
      <c r="C73" s="219"/>
      <c r="D73" s="73"/>
      <c r="E73" s="65"/>
      <c r="F73" s="73">
        <f t="shared" si="10"/>
        <v>0</v>
      </c>
      <c r="G73" s="65"/>
      <c r="H73" s="65"/>
      <c r="I73" s="65">
        <f t="shared" si="6"/>
        <v>0</v>
      </c>
    </row>
    <row r="74" spans="2:9" x14ac:dyDescent="0.2">
      <c r="B74" s="218" t="s">
        <v>493</v>
      </c>
      <c r="C74" s="219"/>
      <c r="D74" s="73"/>
      <c r="E74" s="65"/>
      <c r="F74" s="73">
        <f t="shared" si="10"/>
        <v>0</v>
      </c>
      <c r="G74" s="65"/>
      <c r="H74" s="65"/>
      <c r="I74" s="65">
        <f t="shared" si="6"/>
        <v>0</v>
      </c>
    </row>
    <row r="75" spans="2:9" x14ac:dyDescent="0.2">
      <c r="B75" s="218" t="s">
        <v>494</v>
      </c>
      <c r="C75" s="219"/>
      <c r="D75" s="73"/>
      <c r="E75" s="65"/>
      <c r="F75" s="73">
        <f t="shared" si="10"/>
        <v>0</v>
      </c>
      <c r="G75" s="65"/>
      <c r="H75" s="65"/>
      <c r="I75" s="65">
        <f t="shared" si="6"/>
        <v>0</v>
      </c>
    </row>
    <row r="76" spans="2:9" x14ac:dyDescent="0.2">
      <c r="B76" s="216" t="s">
        <v>495</v>
      </c>
      <c r="C76" s="217"/>
      <c r="D76" s="73">
        <f>SUM(D77:D83)</f>
        <v>0</v>
      </c>
      <c r="E76" s="73">
        <f>SUM(E77:E83)</f>
        <v>0</v>
      </c>
      <c r="F76" s="73">
        <f>SUM(F77:F83)</f>
        <v>0</v>
      </c>
      <c r="G76" s="73">
        <f>SUM(G77:G83)</f>
        <v>0</v>
      </c>
      <c r="H76" s="73">
        <f>SUM(H77:H83)</f>
        <v>0</v>
      </c>
      <c r="I76" s="65">
        <f t="shared" si="6"/>
        <v>0</v>
      </c>
    </row>
    <row r="77" spans="2:9" x14ac:dyDescent="0.2">
      <c r="B77" s="218" t="s">
        <v>496</v>
      </c>
      <c r="C77" s="219"/>
      <c r="D77" s="73"/>
      <c r="E77" s="65"/>
      <c r="F77" s="73">
        <f t="shared" si="10"/>
        <v>0</v>
      </c>
      <c r="G77" s="65"/>
      <c r="H77" s="65"/>
      <c r="I77" s="65">
        <f t="shared" si="6"/>
        <v>0</v>
      </c>
    </row>
    <row r="78" spans="2:9" x14ac:dyDescent="0.2">
      <c r="B78" s="218" t="s">
        <v>497</v>
      </c>
      <c r="C78" s="219"/>
      <c r="D78" s="73"/>
      <c r="E78" s="65"/>
      <c r="F78" s="73">
        <f t="shared" si="10"/>
        <v>0</v>
      </c>
      <c r="G78" s="65"/>
      <c r="H78" s="65"/>
      <c r="I78" s="65">
        <f t="shared" si="6"/>
        <v>0</v>
      </c>
    </row>
    <row r="79" spans="2:9" x14ac:dyDescent="0.2">
      <c r="B79" s="218" t="s">
        <v>498</v>
      </c>
      <c r="C79" s="219"/>
      <c r="D79" s="73"/>
      <c r="E79" s="65"/>
      <c r="F79" s="73">
        <f t="shared" si="10"/>
        <v>0</v>
      </c>
      <c r="G79" s="65"/>
      <c r="H79" s="65"/>
      <c r="I79" s="65">
        <f t="shared" si="6"/>
        <v>0</v>
      </c>
    </row>
    <row r="80" spans="2:9" x14ac:dyDescent="0.2">
      <c r="B80" s="218" t="s">
        <v>499</v>
      </c>
      <c r="C80" s="219"/>
      <c r="D80" s="73"/>
      <c r="E80" s="65"/>
      <c r="F80" s="73">
        <f t="shared" si="10"/>
        <v>0</v>
      </c>
      <c r="G80" s="65"/>
      <c r="H80" s="65"/>
      <c r="I80" s="65">
        <f t="shared" si="6"/>
        <v>0</v>
      </c>
    </row>
    <row r="81" spans="2:9" x14ac:dyDescent="0.2">
      <c r="B81" s="218" t="s">
        <v>500</v>
      </c>
      <c r="C81" s="219"/>
      <c r="D81" s="73"/>
      <c r="E81" s="65"/>
      <c r="F81" s="73">
        <f t="shared" si="10"/>
        <v>0</v>
      </c>
      <c r="G81" s="65"/>
      <c r="H81" s="65"/>
      <c r="I81" s="65">
        <f t="shared" si="6"/>
        <v>0</v>
      </c>
    </row>
    <row r="82" spans="2:9" x14ac:dyDescent="0.2">
      <c r="B82" s="218" t="s">
        <v>501</v>
      </c>
      <c r="C82" s="219"/>
      <c r="D82" s="73"/>
      <c r="E82" s="65"/>
      <c r="F82" s="73">
        <f t="shared" si="10"/>
        <v>0</v>
      </c>
      <c r="G82" s="65"/>
      <c r="H82" s="65"/>
      <c r="I82" s="65">
        <f t="shared" si="6"/>
        <v>0</v>
      </c>
    </row>
    <row r="83" spans="2:9" x14ac:dyDescent="0.2">
      <c r="B83" s="218" t="s">
        <v>502</v>
      </c>
      <c r="C83" s="219"/>
      <c r="D83" s="73"/>
      <c r="E83" s="65"/>
      <c r="F83" s="73">
        <f t="shared" si="10"/>
        <v>0</v>
      </c>
      <c r="G83" s="65"/>
      <c r="H83" s="65"/>
      <c r="I83" s="65">
        <f t="shared" si="6"/>
        <v>0</v>
      </c>
    </row>
    <row r="84" spans="2:9" x14ac:dyDescent="0.2">
      <c r="B84" s="222"/>
      <c r="C84" s="223"/>
      <c r="D84" s="224"/>
      <c r="E84" s="78"/>
      <c r="F84" s="78"/>
      <c r="G84" s="78"/>
      <c r="H84" s="78"/>
      <c r="I84" s="78"/>
    </row>
    <row r="85" spans="2:9" x14ac:dyDescent="0.2">
      <c r="B85" s="225" t="s">
        <v>503</v>
      </c>
      <c r="C85" s="226"/>
      <c r="D85" s="227">
        <f t="shared" ref="D85:I85" si="12">D86+D104+D94+D114+D124+D134+D138+D147+D151</f>
        <v>69796805.050000012</v>
      </c>
      <c r="E85" s="227">
        <f>E86+E104+E94+E114+E124+E134+E138+E147+E151</f>
        <v>2181150.9499999997</v>
      </c>
      <c r="F85" s="227">
        <f t="shared" si="12"/>
        <v>71977956</v>
      </c>
      <c r="G85" s="227">
        <f>G86+G104+G94+G114+G124+G134+G138+G147+G151</f>
        <v>38376077.75</v>
      </c>
      <c r="H85" s="227">
        <f>H86+H104+H94+H114+H124+H134+H138+H147+H151</f>
        <v>38376077.740000002</v>
      </c>
      <c r="I85" s="227">
        <f t="shared" si="12"/>
        <v>33601878.25</v>
      </c>
    </row>
    <row r="86" spans="2:9" x14ac:dyDescent="0.2">
      <c r="B86" s="216" t="s">
        <v>430</v>
      </c>
      <c r="C86" s="217"/>
      <c r="D86" s="73">
        <f>SUM(D87:D93)</f>
        <v>22865250.989999998</v>
      </c>
      <c r="E86" s="73">
        <f>SUM(E87:E93)</f>
        <v>-1452761.53</v>
      </c>
      <c r="F86" s="73">
        <f>SUM(F87:F93)</f>
        <v>21412489.460000001</v>
      </c>
      <c r="G86" s="73">
        <f>SUM(G87:G93)</f>
        <v>12261105</v>
      </c>
      <c r="H86" s="73">
        <f>SUM(H87:H93)</f>
        <v>12261105</v>
      </c>
      <c r="I86" s="65">
        <f t="shared" ref="I86:I149" si="13">F86-G86</f>
        <v>9151384.4600000009</v>
      </c>
    </row>
    <row r="87" spans="2:9" x14ac:dyDescent="0.2">
      <c r="B87" s="218" t="s">
        <v>431</v>
      </c>
      <c r="C87" s="219"/>
      <c r="D87" s="73">
        <v>16073124.939999999</v>
      </c>
      <c r="E87" s="65">
        <v>-1509648.24</v>
      </c>
      <c r="F87" s="73">
        <f t="shared" ref="F87:F103" si="14">D87+E87</f>
        <v>14563476.699999999</v>
      </c>
      <c r="G87" s="65">
        <v>10607757</v>
      </c>
      <c r="H87" s="65">
        <v>10607757</v>
      </c>
      <c r="I87" s="65">
        <f t="shared" si="13"/>
        <v>3955719.6999999993</v>
      </c>
    </row>
    <row r="88" spans="2:9" x14ac:dyDescent="0.2">
      <c r="B88" s="218" t="s">
        <v>432</v>
      </c>
      <c r="C88" s="219"/>
      <c r="D88" s="73">
        <v>0</v>
      </c>
      <c r="E88" s="65">
        <v>353581.39</v>
      </c>
      <c r="F88" s="73">
        <f t="shared" si="14"/>
        <v>353581.39</v>
      </c>
      <c r="G88" s="65">
        <v>36855</v>
      </c>
      <c r="H88" s="65">
        <v>36855</v>
      </c>
      <c r="I88" s="65">
        <f t="shared" si="13"/>
        <v>316726.39</v>
      </c>
    </row>
    <row r="89" spans="2:9" x14ac:dyDescent="0.2">
      <c r="B89" s="218" t="s">
        <v>433</v>
      </c>
      <c r="C89" s="219"/>
      <c r="D89" s="73">
        <v>5004326.05</v>
      </c>
      <c r="E89" s="65">
        <v>-373102.25</v>
      </c>
      <c r="F89" s="73">
        <f t="shared" si="14"/>
        <v>4631223.8</v>
      </c>
      <c r="G89" s="65">
        <v>1242951</v>
      </c>
      <c r="H89" s="65">
        <v>1242951</v>
      </c>
      <c r="I89" s="65">
        <f t="shared" si="13"/>
        <v>3388272.8</v>
      </c>
    </row>
    <row r="90" spans="2:9" x14ac:dyDescent="0.2">
      <c r="B90" s="218" t="s">
        <v>434</v>
      </c>
      <c r="C90" s="219"/>
      <c r="D90" s="73">
        <v>520000</v>
      </c>
      <c r="E90" s="65">
        <v>480000</v>
      </c>
      <c r="F90" s="73">
        <f t="shared" si="14"/>
        <v>1000000</v>
      </c>
      <c r="G90" s="65">
        <v>0</v>
      </c>
      <c r="H90" s="65">
        <v>0</v>
      </c>
      <c r="I90" s="65">
        <f t="shared" si="13"/>
        <v>1000000</v>
      </c>
    </row>
    <row r="91" spans="2:9" x14ac:dyDescent="0.2">
      <c r="B91" s="218" t="s">
        <v>435</v>
      </c>
      <c r="C91" s="219"/>
      <c r="D91" s="73">
        <v>924800</v>
      </c>
      <c r="E91" s="65">
        <v>-294470.43</v>
      </c>
      <c r="F91" s="73">
        <f t="shared" si="14"/>
        <v>630329.57000000007</v>
      </c>
      <c r="G91" s="65">
        <v>373542</v>
      </c>
      <c r="H91" s="65">
        <v>373542</v>
      </c>
      <c r="I91" s="65">
        <f t="shared" si="13"/>
        <v>256787.57000000007</v>
      </c>
    </row>
    <row r="92" spans="2:9" x14ac:dyDescent="0.2">
      <c r="B92" s="218" t="s">
        <v>436</v>
      </c>
      <c r="C92" s="219"/>
      <c r="D92" s="73"/>
      <c r="E92" s="65"/>
      <c r="F92" s="73">
        <f t="shared" si="14"/>
        <v>0</v>
      </c>
      <c r="G92" s="65"/>
      <c r="H92" s="65"/>
      <c r="I92" s="65">
        <f t="shared" si="13"/>
        <v>0</v>
      </c>
    </row>
    <row r="93" spans="2:9" x14ac:dyDescent="0.2">
      <c r="B93" s="218" t="s">
        <v>437</v>
      </c>
      <c r="C93" s="219"/>
      <c r="D93" s="73">
        <v>343000</v>
      </c>
      <c r="E93" s="65">
        <v>-109122</v>
      </c>
      <c r="F93" s="73">
        <f t="shared" si="14"/>
        <v>233878</v>
      </c>
      <c r="G93" s="65">
        <v>0</v>
      </c>
      <c r="H93" s="65">
        <v>0</v>
      </c>
      <c r="I93" s="65">
        <f t="shared" si="13"/>
        <v>233878</v>
      </c>
    </row>
    <row r="94" spans="2:9" x14ac:dyDescent="0.2">
      <c r="B94" s="216" t="s">
        <v>438</v>
      </c>
      <c r="C94" s="217"/>
      <c r="D94" s="73">
        <f>SUM(D95:D103)</f>
        <v>5390000</v>
      </c>
      <c r="E94" s="73">
        <f>SUM(E95:E103)</f>
        <v>289950.44999999995</v>
      </c>
      <c r="F94" s="73">
        <f>SUM(F95:F103)</f>
        <v>5679950.4500000002</v>
      </c>
      <c r="G94" s="73">
        <f>SUM(G95:G103)</f>
        <v>1933965.3700000003</v>
      </c>
      <c r="H94" s="73">
        <f>SUM(H95:H103)</f>
        <v>1933965.3600000003</v>
      </c>
      <c r="I94" s="65">
        <f t="shared" si="13"/>
        <v>3745985.08</v>
      </c>
    </row>
    <row r="95" spans="2:9" x14ac:dyDescent="0.2">
      <c r="B95" s="218" t="s">
        <v>439</v>
      </c>
      <c r="C95" s="219"/>
      <c r="D95" s="73"/>
      <c r="E95" s="65"/>
      <c r="F95" s="73">
        <f t="shared" si="14"/>
        <v>0</v>
      </c>
      <c r="G95" s="65"/>
      <c r="H95" s="65"/>
      <c r="I95" s="65">
        <f t="shared" si="13"/>
        <v>0</v>
      </c>
    </row>
    <row r="96" spans="2:9" x14ac:dyDescent="0.2">
      <c r="B96" s="218" t="s">
        <v>440</v>
      </c>
      <c r="C96" s="219"/>
      <c r="D96" s="73"/>
      <c r="E96" s="65"/>
      <c r="F96" s="73">
        <f t="shared" si="14"/>
        <v>0</v>
      </c>
      <c r="G96" s="65"/>
      <c r="H96" s="65"/>
      <c r="I96" s="65">
        <f t="shared" si="13"/>
        <v>0</v>
      </c>
    </row>
    <row r="97" spans="2:9" x14ac:dyDescent="0.2">
      <c r="B97" s="218" t="s">
        <v>441</v>
      </c>
      <c r="C97" s="219"/>
      <c r="D97" s="73"/>
      <c r="E97" s="65"/>
      <c r="F97" s="73">
        <f t="shared" si="14"/>
        <v>0</v>
      </c>
      <c r="G97" s="65"/>
      <c r="H97" s="65"/>
      <c r="I97" s="65">
        <f t="shared" si="13"/>
        <v>0</v>
      </c>
    </row>
    <row r="98" spans="2:9" x14ac:dyDescent="0.2">
      <c r="B98" s="218" t="s">
        <v>442</v>
      </c>
      <c r="C98" s="219"/>
      <c r="D98" s="73"/>
      <c r="E98" s="65"/>
      <c r="F98" s="73">
        <f t="shared" si="14"/>
        <v>0</v>
      </c>
      <c r="G98" s="65"/>
      <c r="H98" s="65"/>
      <c r="I98" s="65">
        <f t="shared" si="13"/>
        <v>0</v>
      </c>
    </row>
    <row r="99" spans="2:9" x14ac:dyDescent="0.2">
      <c r="B99" s="218" t="s">
        <v>443</v>
      </c>
      <c r="C99" s="219"/>
      <c r="D99" s="73"/>
      <c r="E99" s="65"/>
      <c r="F99" s="73">
        <f t="shared" si="14"/>
        <v>0</v>
      </c>
      <c r="G99" s="65"/>
      <c r="H99" s="65"/>
      <c r="I99" s="65">
        <f t="shared" si="13"/>
        <v>0</v>
      </c>
    </row>
    <row r="100" spans="2:9" x14ac:dyDescent="0.2">
      <c r="B100" s="218" t="s">
        <v>444</v>
      </c>
      <c r="C100" s="219"/>
      <c r="D100" s="73">
        <v>2800000</v>
      </c>
      <c r="E100" s="65">
        <v>-67285.919999999998</v>
      </c>
      <c r="F100" s="73">
        <f t="shared" si="14"/>
        <v>2732714.08</v>
      </c>
      <c r="G100" s="65">
        <v>1679111.61</v>
      </c>
      <c r="H100" s="65">
        <v>1679111.61</v>
      </c>
      <c r="I100" s="65">
        <f t="shared" si="13"/>
        <v>1053602.47</v>
      </c>
    </row>
    <row r="101" spans="2:9" x14ac:dyDescent="0.2">
      <c r="B101" s="218" t="s">
        <v>445</v>
      </c>
      <c r="C101" s="219"/>
      <c r="D101" s="73">
        <v>1790000</v>
      </c>
      <c r="E101" s="65">
        <v>300000</v>
      </c>
      <c r="F101" s="73">
        <f t="shared" si="14"/>
        <v>2090000</v>
      </c>
      <c r="G101" s="65">
        <v>67165.06</v>
      </c>
      <c r="H101" s="65">
        <v>67165.06</v>
      </c>
      <c r="I101" s="65">
        <f t="shared" si="13"/>
        <v>2022834.94</v>
      </c>
    </row>
    <row r="102" spans="2:9" x14ac:dyDescent="0.2">
      <c r="B102" s="218" t="s">
        <v>446</v>
      </c>
      <c r="C102" s="219"/>
      <c r="D102" s="73">
        <v>150000</v>
      </c>
      <c r="E102" s="65">
        <v>307236.37</v>
      </c>
      <c r="F102" s="73">
        <f t="shared" si="14"/>
        <v>457236.37</v>
      </c>
      <c r="G102" s="65">
        <v>91053.09</v>
      </c>
      <c r="H102" s="65">
        <v>91053.09</v>
      </c>
      <c r="I102" s="65">
        <f t="shared" si="13"/>
        <v>366183.28</v>
      </c>
    </row>
    <row r="103" spans="2:9" x14ac:dyDescent="0.2">
      <c r="B103" s="218" t="s">
        <v>447</v>
      </c>
      <c r="C103" s="219"/>
      <c r="D103" s="73">
        <v>650000</v>
      </c>
      <c r="E103" s="65">
        <v>-250000</v>
      </c>
      <c r="F103" s="73">
        <f t="shared" si="14"/>
        <v>400000</v>
      </c>
      <c r="G103" s="65">
        <v>96635.61</v>
      </c>
      <c r="H103" s="65">
        <v>96635.6</v>
      </c>
      <c r="I103" s="65">
        <f t="shared" si="13"/>
        <v>303364.39</v>
      </c>
    </row>
    <row r="104" spans="2:9" x14ac:dyDescent="0.2">
      <c r="B104" s="216" t="s">
        <v>448</v>
      </c>
      <c r="C104" s="217"/>
      <c r="D104" s="73">
        <f>SUM(D105:D113)</f>
        <v>20541561.880000003</v>
      </c>
      <c r="E104" s="73">
        <f>SUM(E105:E113)</f>
        <v>1574245.74</v>
      </c>
      <c r="F104" s="73">
        <f>SUM(F105:F113)</f>
        <v>22115807.619999997</v>
      </c>
      <c r="G104" s="73">
        <f>SUM(G105:G113)</f>
        <v>17457983.260000002</v>
      </c>
      <c r="H104" s="73">
        <f>SUM(H105:H113)</f>
        <v>17457983.260000002</v>
      </c>
      <c r="I104" s="65">
        <f t="shared" si="13"/>
        <v>4657824.3599999957</v>
      </c>
    </row>
    <row r="105" spans="2:9" x14ac:dyDescent="0.2">
      <c r="B105" s="218" t="s">
        <v>449</v>
      </c>
      <c r="C105" s="219"/>
      <c r="D105" s="73">
        <v>14241561.880000001</v>
      </c>
      <c r="E105" s="65">
        <v>-241561.88</v>
      </c>
      <c r="F105" s="65">
        <f>D105+E105</f>
        <v>14000000</v>
      </c>
      <c r="G105" s="65">
        <v>12118389.630000001</v>
      </c>
      <c r="H105" s="65">
        <v>12118389.630000001</v>
      </c>
      <c r="I105" s="65">
        <f t="shared" si="13"/>
        <v>1881610.3699999992</v>
      </c>
    </row>
    <row r="106" spans="2:9" x14ac:dyDescent="0.2">
      <c r="B106" s="218" t="s">
        <v>450</v>
      </c>
      <c r="C106" s="219"/>
      <c r="D106" s="73"/>
      <c r="E106" s="65"/>
      <c r="F106" s="65">
        <f t="shared" ref="F106:F113" si="15">D106+E106</f>
        <v>0</v>
      </c>
      <c r="G106" s="65"/>
      <c r="H106" s="65"/>
      <c r="I106" s="65">
        <f t="shared" si="13"/>
        <v>0</v>
      </c>
    </row>
    <row r="107" spans="2:9" x14ac:dyDescent="0.2">
      <c r="B107" s="218" t="s">
        <v>451</v>
      </c>
      <c r="C107" s="219"/>
      <c r="D107" s="73">
        <v>650000</v>
      </c>
      <c r="E107" s="65">
        <v>650000</v>
      </c>
      <c r="F107" s="65">
        <f t="shared" si="15"/>
        <v>1300000</v>
      </c>
      <c r="G107" s="65">
        <v>521503</v>
      </c>
      <c r="H107" s="65">
        <v>521503</v>
      </c>
      <c r="I107" s="65">
        <f t="shared" si="13"/>
        <v>778497</v>
      </c>
    </row>
    <row r="108" spans="2:9" x14ac:dyDescent="0.2">
      <c r="B108" s="218" t="s">
        <v>452</v>
      </c>
      <c r="C108" s="219"/>
      <c r="D108" s="73"/>
      <c r="E108" s="65"/>
      <c r="F108" s="65">
        <f t="shared" si="15"/>
        <v>0</v>
      </c>
      <c r="G108" s="65"/>
      <c r="H108" s="65"/>
      <c r="I108" s="65">
        <f t="shared" si="13"/>
        <v>0</v>
      </c>
    </row>
    <row r="109" spans="2:9" x14ac:dyDescent="0.2">
      <c r="B109" s="218" t="s">
        <v>453</v>
      </c>
      <c r="C109" s="219"/>
      <c r="D109" s="73">
        <v>350000</v>
      </c>
      <c r="E109" s="65">
        <v>665807.62</v>
      </c>
      <c r="F109" s="65">
        <f t="shared" si="15"/>
        <v>1015807.62</v>
      </c>
      <c r="G109" s="65">
        <v>604820.63</v>
      </c>
      <c r="H109" s="65">
        <v>604820.63</v>
      </c>
      <c r="I109" s="65">
        <f t="shared" si="13"/>
        <v>410986.99</v>
      </c>
    </row>
    <row r="110" spans="2:9" x14ac:dyDescent="0.2">
      <c r="B110" s="218" t="s">
        <v>454</v>
      </c>
      <c r="C110" s="219"/>
      <c r="D110" s="73"/>
      <c r="E110" s="65"/>
      <c r="F110" s="65">
        <f t="shared" si="15"/>
        <v>0</v>
      </c>
      <c r="G110" s="65"/>
      <c r="H110" s="65"/>
      <c r="I110" s="65">
        <f t="shared" si="13"/>
        <v>0</v>
      </c>
    </row>
    <row r="111" spans="2:9" x14ac:dyDescent="0.2">
      <c r="B111" s="218" t="s">
        <v>455</v>
      </c>
      <c r="C111" s="219"/>
      <c r="D111" s="73"/>
      <c r="E111" s="65"/>
      <c r="F111" s="65">
        <f t="shared" si="15"/>
        <v>0</v>
      </c>
      <c r="G111" s="65"/>
      <c r="H111" s="65"/>
      <c r="I111" s="65">
        <f t="shared" si="13"/>
        <v>0</v>
      </c>
    </row>
    <row r="112" spans="2:9" x14ac:dyDescent="0.2">
      <c r="B112" s="218" t="s">
        <v>456</v>
      </c>
      <c r="C112" s="219"/>
      <c r="D112" s="73"/>
      <c r="E112" s="65"/>
      <c r="F112" s="65">
        <f t="shared" si="15"/>
        <v>0</v>
      </c>
      <c r="G112" s="65"/>
      <c r="H112" s="65"/>
      <c r="I112" s="65">
        <f t="shared" si="13"/>
        <v>0</v>
      </c>
    </row>
    <row r="113" spans="2:9" x14ac:dyDescent="0.2">
      <c r="B113" s="218" t="s">
        <v>457</v>
      </c>
      <c r="C113" s="219"/>
      <c r="D113" s="73">
        <v>5300000</v>
      </c>
      <c r="E113" s="65">
        <v>500000</v>
      </c>
      <c r="F113" s="65">
        <f t="shared" si="15"/>
        <v>5800000</v>
      </c>
      <c r="G113" s="65">
        <v>4213270</v>
      </c>
      <c r="H113" s="65">
        <v>4213270</v>
      </c>
      <c r="I113" s="65">
        <f t="shared" si="13"/>
        <v>1586730</v>
      </c>
    </row>
    <row r="114" spans="2:9" ht="25.5" customHeight="1" x14ac:dyDescent="0.2">
      <c r="B114" s="220" t="s">
        <v>458</v>
      </c>
      <c r="C114" s="221"/>
      <c r="D114" s="73">
        <f>SUM(D115:D123)</f>
        <v>0</v>
      </c>
      <c r="E114" s="73">
        <f>SUM(E115:E123)</f>
        <v>1165402.47</v>
      </c>
      <c r="F114" s="73">
        <f>SUM(F115:F123)</f>
        <v>1165402.47</v>
      </c>
      <c r="G114" s="73">
        <f>SUM(G115:G123)</f>
        <v>516230</v>
      </c>
      <c r="H114" s="73">
        <f>SUM(H115:H123)</f>
        <v>516230</v>
      </c>
      <c r="I114" s="65">
        <f t="shared" si="13"/>
        <v>649172.47</v>
      </c>
    </row>
    <row r="115" spans="2:9" x14ac:dyDescent="0.2">
      <c r="B115" s="218" t="s">
        <v>459</v>
      </c>
      <c r="C115" s="219"/>
      <c r="D115" s="73"/>
      <c r="E115" s="65"/>
      <c r="F115" s="65">
        <f>D115+E115</f>
        <v>0</v>
      </c>
      <c r="G115" s="65"/>
      <c r="H115" s="65"/>
      <c r="I115" s="65">
        <f t="shared" si="13"/>
        <v>0</v>
      </c>
    </row>
    <row r="116" spans="2:9" x14ac:dyDescent="0.2">
      <c r="B116" s="218" t="s">
        <v>460</v>
      </c>
      <c r="C116" s="219"/>
      <c r="D116" s="73"/>
      <c r="E116" s="65"/>
      <c r="F116" s="65">
        <f t="shared" ref="F116:F123" si="16">D116+E116</f>
        <v>0</v>
      </c>
      <c r="G116" s="65"/>
      <c r="H116" s="65"/>
      <c r="I116" s="65">
        <f t="shared" si="13"/>
        <v>0</v>
      </c>
    </row>
    <row r="117" spans="2:9" x14ac:dyDescent="0.2">
      <c r="B117" s="218" t="s">
        <v>461</v>
      </c>
      <c r="C117" s="219"/>
      <c r="D117" s="73"/>
      <c r="E117" s="65"/>
      <c r="F117" s="65">
        <f t="shared" si="16"/>
        <v>0</v>
      </c>
      <c r="G117" s="65"/>
      <c r="H117" s="65"/>
      <c r="I117" s="65">
        <f t="shared" si="13"/>
        <v>0</v>
      </c>
    </row>
    <row r="118" spans="2:9" x14ac:dyDescent="0.2">
      <c r="B118" s="218" t="s">
        <v>462</v>
      </c>
      <c r="C118" s="219"/>
      <c r="D118" s="73"/>
      <c r="E118" s="65"/>
      <c r="F118" s="65">
        <f t="shared" si="16"/>
        <v>0</v>
      </c>
      <c r="G118" s="65"/>
      <c r="H118" s="65"/>
      <c r="I118" s="65">
        <f t="shared" si="13"/>
        <v>0</v>
      </c>
    </row>
    <row r="119" spans="2:9" x14ac:dyDescent="0.2">
      <c r="B119" s="218" t="s">
        <v>463</v>
      </c>
      <c r="C119" s="219"/>
      <c r="D119" s="73">
        <v>0</v>
      </c>
      <c r="E119" s="65">
        <v>1165402.47</v>
      </c>
      <c r="F119" s="65">
        <f t="shared" si="16"/>
        <v>1165402.47</v>
      </c>
      <c r="G119" s="65">
        <v>516230</v>
      </c>
      <c r="H119" s="65">
        <v>516230</v>
      </c>
      <c r="I119" s="65">
        <f t="shared" si="13"/>
        <v>649172.47</v>
      </c>
    </row>
    <row r="120" spans="2:9" x14ac:dyDescent="0.2">
      <c r="B120" s="218" t="s">
        <v>464</v>
      </c>
      <c r="C120" s="219"/>
      <c r="D120" s="73"/>
      <c r="E120" s="65"/>
      <c r="F120" s="65">
        <f t="shared" si="16"/>
        <v>0</v>
      </c>
      <c r="G120" s="65"/>
      <c r="H120" s="65"/>
      <c r="I120" s="65">
        <f t="shared" si="13"/>
        <v>0</v>
      </c>
    </row>
    <row r="121" spans="2:9" x14ac:dyDescent="0.2">
      <c r="B121" s="218" t="s">
        <v>465</v>
      </c>
      <c r="C121" s="219"/>
      <c r="D121" s="73"/>
      <c r="E121" s="65"/>
      <c r="F121" s="65">
        <f t="shared" si="16"/>
        <v>0</v>
      </c>
      <c r="G121" s="65"/>
      <c r="H121" s="65"/>
      <c r="I121" s="65">
        <f t="shared" si="13"/>
        <v>0</v>
      </c>
    </row>
    <row r="122" spans="2:9" x14ac:dyDescent="0.2">
      <c r="B122" s="218" t="s">
        <v>466</v>
      </c>
      <c r="C122" s="219"/>
      <c r="D122" s="73"/>
      <c r="E122" s="65"/>
      <c r="F122" s="65">
        <f t="shared" si="16"/>
        <v>0</v>
      </c>
      <c r="G122" s="65"/>
      <c r="H122" s="65"/>
      <c r="I122" s="65">
        <f t="shared" si="13"/>
        <v>0</v>
      </c>
    </row>
    <row r="123" spans="2:9" x14ac:dyDescent="0.2">
      <c r="B123" s="218" t="s">
        <v>467</v>
      </c>
      <c r="C123" s="219"/>
      <c r="D123" s="73"/>
      <c r="E123" s="65"/>
      <c r="F123" s="65">
        <f t="shared" si="16"/>
        <v>0</v>
      </c>
      <c r="G123" s="65"/>
      <c r="H123" s="65"/>
      <c r="I123" s="65">
        <f t="shared" si="13"/>
        <v>0</v>
      </c>
    </row>
    <row r="124" spans="2:9" x14ac:dyDescent="0.2">
      <c r="B124" s="216" t="s">
        <v>468</v>
      </c>
      <c r="C124" s="217"/>
      <c r="D124" s="73">
        <f>SUM(D125:D133)</f>
        <v>1722500</v>
      </c>
      <c r="E124" s="73">
        <f>SUM(E125:E133)</f>
        <v>4111500</v>
      </c>
      <c r="F124" s="73">
        <f>SUM(F125:F133)</f>
        <v>5834000</v>
      </c>
      <c r="G124" s="73">
        <f>SUM(G125:G133)</f>
        <v>2835233.15</v>
      </c>
      <c r="H124" s="73">
        <f>SUM(H125:H133)</f>
        <v>2835233.15</v>
      </c>
      <c r="I124" s="65">
        <f t="shared" si="13"/>
        <v>2998766.85</v>
      </c>
    </row>
    <row r="125" spans="2:9" x14ac:dyDescent="0.2">
      <c r="B125" s="218" t="s">
        <v>469</v>
      </c>
      <c r="C125" s="219"/>
      <c r="D125" s="73">
        <v>150000</v>
      </c>
      <c r="E125" s="65">
        <v>998000</v>
      </c>
      <c r="F125" s="65">
        <f>D125+E125</f>
        <v>1148000</v>
      </c>
      <c r="G125" s="65">
        <v>0</v>
      </c>
      <c r="H125" s="65">
        <v>0</v>
      </c>
      <c r="I125" s="65">
        <f t="shared" si="13"/>
        <v>1148000</v>
      </c>
    </row>
    <row r="126" spans="2:9" x14ac:dyDescent="0.2">
      <c r="B126" s="218" t="s">
        <v>470</v>
      </c>
      <c r="C126" s="219"/>
      <c r="D126" s="73"/>
      <c r="E126" s="65"/>
      <c r="F126" s="65">
        <f t="shared" ref="F126:F133" si="17">D126+E126</f>
        <v>0</v>
      </c>
      <c r="G126" s="65"/>
      <c r="H126" s="65"/>
      <c r="I126" s="65">
        <f t="shared" si="13"/>
        <v>0</v>
      </c>
    </row>
    <row r="127" spans="2:9" x14ac:dyDescent="0.2">
      <c r="B127" s="218" t="s">
        <v>471</v>
      </c>
      <c r="C127" s="219"/>
      <c r="D127" s="73"/>
      <c r="E127" s="65"/>
      <c r="F127" s="65">
        <f t="shared" si="17"/>
        <v>0</v>
      </c>
      <c r="G127" s="65"/>
      <c r="H127" s="65"/>
      <c r="I127" s="65">
        <f t="shared" si="13"/>
        <v>0</v>
      </c>
    </row>
    <row r="128" spans="2:9" x14ac:dyDescent="0.2">
      <c r="B128" s="218" t="s">
        <v>472</v>
      </c>
      <c r="C128" s="219"/>
      <c r="D128" s="73">
        <v>1572500</v>
      </c>
      <c r="E128" s="65">
        <v>-1572500</v>
      </c>
      <c r="F128" s="65">
        <f t="shared" si="17"/>
        <v>0</v>
      </c>
      <c r="G128" s="65">
        <v>0</v>
      </c>
      <c r="H128" s="65">
        <v>0</v>
      </c>
      <c r="I128" s="65">
        <f t="shared" si="13"/>
        <v>0</v>
      </c>
    </row>
    <row r="129" spans="2:9" x14ac:dyDescent="0.2">
      <c r="B129" s="218" t="s">
        <v>473</v>
      </c>
      <c r="C129" s="219"/>
      <c r="D129" s="73">
        <v>0</v>
      </c>
      <c r="E129" s="65">
        <v>0</v>
      </c>
      <c r="F129" s="65">
        <f t="shared" si="17"/>
        <v>0</v>
      </c>
      <c r="G129" s="65">
        <v>0</v>
      </c>
      <c r="H129" s="65">
        <v>0</v>
      </c>
      <c r="I129" s="65">
        <f t="shared" si="13"/>
        <v>0</v>
      </c>
    </row>
    <row r="130" spans="2:9" x14ac:dyDescent="0.2">
      <c r="B130" s="218" t="s">
        <v>474</v>
      </c>
      <c r="C130" s="219"/>
      <c r="D130" s="73">
        <v>0</v>
      </c>
      <c r="E130" s="65">
        <v>4686000</v>
      </c>
      <c r="F130" s="65">
        <f t="shared" si="17"/>
        <v>4686000</v>
      </c>
      <c r="G130" s="65">
        <v>2835233.15</v>
      </c>
      <c r="H130" s="65">
        <v>2835233.15</v>
      </c>
      <c r="I130" s="65">
        <f t="shared" si="13"/>
        <v>1850766.85</v>
      </c>
    </row>
    <row r="131" spans="2:9" x14ac:dyDescent="0.2">
      <c r="B131" s="218" t="s">
        <v>475</v>
      </c>
      <c r="C131" s="219"/>
      <c r="D131" s="73"/>
      <c r="E131" s="65"/>
      <c r="F131" s="65">
        <f t="shared" si="17"/>
        <v>0</v>
      </c>
      <c r="G131" s="65"/>
      <c r="H131" s="65"/>
      <c r="I131" s="65">
        <f t="shared" si="13"/>
        <v>0</v>
      </c>
    </row>
    <row r="132" spans="2:9" x14ac:dyDescent="0.2">
      <c r="B132" s="218" t="s">
        <v>476</v>
      </c>
      <c r="C132" s="219"/>
      <c r="D132" s="73"/>
      <c r="E132" s="65"/>
      <c r="F132" s="65">
        <f t="shared" si="17"/>
        <v>0</v>
      </c>
      <c r="G132" s="65"/>
      <c r="H132" s="65"/>
      <c r="I132" s="65">
        <f t="shared" si="13"/>
        <v>0</v>
      </c>
    </row>
    <row r="133" spans="2:9" x14ac:dyDescent="0.2">
      <c r="B133" s="218" t="s">
        <v>477</v>
      </c>
      <c r="C133" s="219"/>
      <c r="D133" s="73"/>
      <c r="E133" s="65"/>
      <c r="F133" s="65">
        <f t="shared" si="17"/>
        <v>0</v>
      </c>
      <c r="G133" s="65"/>
      <c r="H133" s="65"/>
      <c r="I133" s="65">
        <f t="shared" si="13"/>
        <v>0</v>
      </c>
    </row>
    <row r="134" spans="2:9" x14ac:dyDescent="0.2">
      <c r="B134" s="216" t="s">
        <v>478</v>
      </c>
      <c r="C134" s="217"/>
      <c r="D134" s="73">
        <f>SUM(D135:D137)</f>
        <v>19277492.18</v>
      </c>
      <c r="E134" s="73">
        <f>SUM(E135:E137)</f>
        <v>-3507186.18</v>
      </c>
      <c r="F134" s="73">
        <f>SUM(F135:F137)</f>
        <v>15770306.000000002</v>
      </c>
      <c r="G134" s="73">
        <f>SUM(G135:G137)</f>
        <v>3371560.97</v>
      </c>
      <c r="H134" s="73">
        <f>SUM(H135:H137)</f>
        <v>3371560.97</v>
      </c>
      <c r="I134" s="65">
        <f t="shared" si="13"/>
        <v>12398745.030000001</v>
      </c>
    </row>
    <row r="135" spans="2:9" x14ac:dyDescent="0.2">
      <c r="B135" s="218" t="s">
        <v>479</v>
      </c>
      <c r="C135" s="219"/>
      <c r="D135" s="73">
        <v>17383137.100000001</v>
      </c>
      <c r="E135" s="65">
        <v>-1612831.1</v>
      </c>
      <c r="F135" s="65">
        <f>D135+E135</f>
        <v>15770306.000000002</v>
      </c>
      <c r="G135" s="65">
        <v>3371560.97</v>
      </c>
      <c r="H135" s="65">
        <v>3371560.97</v>
      </c>
      <c r="I135" s="65">
        <f t="shared" si="13"/>
        <v>12398745.030000001</v>
      </c>
    </row>
    <row r="136" spans="2:9" x14ac:dyDescent="0.2">
      <c r="B136" s="218" t="s">
        <v>480</v>
      </c>
      <c r="C136" s="219"/>
      <c r="D136" s="73">
        <v>1894355.08</v>
      </c>
      <c r="E136" s="65">
        <v>-1894355.08</v>
      </c>
      <c r="F136" s="65">
        <f>D136+E136</f>
        <v>0</v>
      </c>
      <c r="G136" s="65">
        <v>0</v>
      </c>
      <c r="H136" s="65">
        <v>0</v>
      </c>
      <c r="I136" s="65">
        <f t="shared" si="13"/>
        <v>0</v>
      </c>
    </row>
    <row r="137" spans="2:9" x14ac:dyDescent="0.2">
      <c r="B137" s="218" t="s">
        <v>481</v>
      </c>
      <c r="C137" s="219"/>
      <c r="D137" s="73"/>
      <c r="E137" s="65"/>
      <c r="F137" s="65">
        <f>D137+E137</f>
        <v>0</v>
      </c>
      <c r="G137" s="65"/>
      <c r="H137" s="65"/>
      <c r="I137" s="65">
        <f t="shared" si="13"/>
        <v>0</v>
      </c>
    </row>
    <row r="138" spans="2:9" x14ac:dyDescent="0.2">
      <c r="B138" s="216" t="s">
        <v>482</v>
      </c>
      <c r="C138" s="217"/>
      <c r="D138" s="73">
        <f>SUM(D139:D146)</f>
        <v>0</v>
      </c>
      <c r="E138" s="73">
        <f>SUM(E139:E146)</f>
        <v>0</v>
      </c>
      <c r="F138" s="73">
        <f>F139+F140+F141+F142+F143+F145+F146</f>
        <v>0</v>
      </c>
      <c r="G138" s="73">
        <f>SUM(G139:G146)</f>
        <v>0</v>
      </c>
      <c r="H138" s="73">
        <f>SUM(H139:H146)</f>
        <v>0</v>
      </c>
      <c r="I138" s="65">
        <f t="shared" si="13"/>
        <v>0</v>
      </c>
    </row>
    <row r="139" spans="2:9" x14ac:dyDescent="0.2">
      <c r="B139" s="218" t="s">
        <v>483</v>
      </c>
      <c r="C139" s="219"/>
      <c r="D139" s="73"/>
      <c r="E139" s="65"/>
      <c r="F139" s="65">
        <f>D139+E139</f>
        <v>0</v>
      </c>
      <c r="G139" s="65"/>
      <c r="H139" s="65"/>
      <c r="I139" s="65">
        <f t="shared" si="13"/>
        <v>0</v>
      </c>
    </row>
    <row r="140" spans="2:9" x14ac:dyDescent="0.2">
      <c r="B140" s="218" t="s">
        <v>484</v>
      </c>
      <c r="C140" s="219"/>
      <c r="D140" s="73"/>
      <c r="E140" s="65"/>
      <c r="F140" s="65">
        <f t="shared" ref="F140:F146" si="18">D140+E140</f>
        <v>0</v>
      </c>
      <c r="G140" s="65"/>
      <c r="H140" s="65"/>
      <c r="I140" s="65">
        <f t="shared" si="13"/>
        <v>0</v>
      </c>
    </row>
    <row r="141" spans="2:9" x14ac:dyDescent="0.2">
      <c r="B141" s="218" t="s">
        <v>485</v>
      </c>
      <c r="C141" s="219"/>
      <c r="D141" s="73"/>
      <c r="E141" s="65"/>
      <c r="F141" s="65">
        <f t="shared" si="18"/>
        <v>0</v>
      </c>
      <c r="G141" s="65"/>
      <c r="H141" s="65"/>
      <c r="I141" s="65">
        <f t="shared" si="13"/>
        <v>0</v>
      </c>
    </row>
    <row r="142" spans="2:9" x14ac:dyDescent="0.2">
      <c r="B142" s="218" t="s">
        <v>486</v>
      </c>
      <c r="C142" s="219"/>
      <c r="D142" s="73"/>
      <c r="E142" s="65"/>
      <c r="F142" s="65">
        <f t="shared" si="18"/>
        <v>0</v>
      </c>
      <c r="G142" s="65"/>
      <c r="H142" s="65"/>
      <c r="I142" s="65">
        <f t="shared" si="13"/>
        <v>0</v>
      </c>
    </row>
    <row r="143" spans="2:9" x14ac:dyDescent="0.2">
      <c r="B143" s="218" t="s">
        <v>487</v>
      </c>
      <c r="C143" s="219"/>
      <c r="D143" s="73"/>
      <c r="E143" s="65"/>
      <c r="F143" s="65">
        <f t="shared" si="18"/>
        <v>0</v>
      </c>
      <c r="G143" s="65"/>
      <c r="H143" s="65"/>
      <c r="I143" s="65">
        <f t="shared" si="13"/>
        <v>0</v>
      </c>
    </row>
    <row r="144" spans="2:9" x14ac:dyDescent="0.2">
      <c r="B144" s="218" t="s">
        <v>488</v>
      </c>
      <c r="C144" s="219"/>
      <c r="D144" s="73"/>
      <c r="E144" s="65"/>
      <c r="F144" s="65">
        <f t="shared" si="18"/>
        <v>0</v>
      </c>
      <c r="G144" s="65"/>
      <c r="H144" s="65"/>
      <c r="I144" s="65">
        <f t="shared" si="13"/>
        <v>0</v>
      </c>
    </row>
    <row r="145" spans="2:9" x14ac:dyDescent="0.2">
      <c r="B145" s="218" t="s">
        <v>489</v>
      </c>
      <c r="C145" s="219"/>
      <c r="D145" s="73"/>
      <c r="E145" s="65"/>
      <c r="F145" s="65">
        <f t="shared" si="18"/>
        <v>0</v>
      </c>
      <c r="G145" s="65"/>
      <c r="H145" s="65"/>
      <c r="I145" s="65">
        <f t="shared" si="13"/>
        <v>0</v>
      </c>
    </row>
    <row r="146" spans="2:9" x14ac:dyDescent="0.2">
      <c r="B146" s="218" t="s">
        <v>490</v>
      </c>
      <c r="C146" s="219"/>
      <c r="D146" s="73"/>
      <c r="E146" s="65"/>
      <c r="F146" s="65">
        <f t="shared" si="18"/>
        <v>0</v>
      </c>
      <c r="G146" s="65"/>
      <c r="H146" s="65"/>
      <c r="I146" s="65">
        <f t="shared" si="13"/>
        <v>0</v>
      </c>
    </row>
    <row r="147" spans="2:9" x14ac:dyDescent="0.2">
      <c r="B147" s="216" t="s">
        <v>491</v>
      </c>
      <c r="C147" s="217"/>
      <c r="D147" s="73">
        <f>SUM(D148:D150)</f>
        <v>0</v>
      </c>
      <c r="E147" s="73">
        <f>SUM(E148:E150)</f>
        <v>0</v>
      </c>
      <c r="F147" s="73">
        <f>SUM(F148:F150)</f>
        <v>0</v>
      </c>
      <c r="G147" s="73">
        <f>SUM(G148:G150)</f>
        <v>0</v>
      </c>
      <c r="H147" s="73">
        <f>SUM(H148:H150)</f>
        <v>0</v>
      </c>
      <c r="I147" s="65">
        <f t="shared" si="13"/>
        <v>0</v>
      </c>
    </row>
    <row r="148" spans="2:9" x14ac:dyDescent="0.2">
      <c r="B148" s="218" t="s">
        <v>492</v>
      </c>
      <c r="C148" s="219"/>
      <c r="D148" s="73"/>
      <c r="E148" s="65"/>
      <c r="F148" s="65">
        <f>D148+E148</f>
        <v>0</v>
      </c>
      <c r="G148" s="65"/>
      <c r="H148" s="65"/>
      <c r="I148" s="65">
        <f t="shared" si="13"/>
        <v>0</v>
      </c>
    </row>
    <row r="149" spans="2:9" x14ac:dyDescent="0.2">
      <c r="B149" s="218" t="s">
        <v>493</v>
      </c>
      <c r="C149" s="219"/>
      <c r="D149" s="73"/>
      <c r="E149" s="65"/>
      <c r="F149" s="65">
        <f>D149+E149</f>
        <v>0</v>
      </c>
      <c r="G149" s="65"/>
      <c r="H149" s="65"/>
      <c r="I149" s="65">
        <f t="shared" si="13"/>
        <v>0</v>
      </c>
    </row>
    <row r="150" spans="2:9" x14ac:dyDescent="0.2">
      <c r="B150" s="218" t="s">
        <v>494</v>
      </c>
      <c r="C150" s="219"/>
      <c r="D150" s="73"/>
      <c r="E150" s="65"/>
      <c r="F150" s="65">
        <f>D150+E150</f>
        <v>0</v>
      </c>
      <c r="G150" s="65"/>
      <c r="H150" s="65"/>
      <c r="I150" s="65">
        <f t="shared" ref="I150:I158" si="19">F150-G150</f>
        <v>0</v>
      </c>
    </row>
    <row r="151" spans="2:9" x14ac:dyDescent="0.2">
      <c r="B151" s="216" t="s">
        <v>495</v>
      </c>
      <c r="C151" s="217"/>
      <c r="D151" s="73">
        <f>SUM(D152:D158)</f>
        <v>0</v>
      </c>
      <c r="E151" s="73">
        <f>SUM(E152:E158)</f>
        <v>0</v>
      </c>
      <c r="F151" s="73">
        <f>SUM(F152:F158)</f>
        <v>0</v>
      </c>
      <c r="G151" s="73">
        <f>SUM(G152:G158)</f>
        <v>0</v>
      </c>
      <c r="H151" s="73">
        <f>SUM(H152:H158)</f>
        <v>0</v>
      </c>
      <c r="I151" s="65">
        <f t="shared" si="19"/>
        <v>0</v>
      </c>
    </row>
    <row r="152" spans="2:9" x14ac:dyDescent="0.2">
      <c r="B152" s="218" t="s">
        <v>496</v>
      </c>
      <c r="C152" s="219"/>
      <c r="D152" s="73"/>
      <c r="E152" s="65"/>
      <c r="F152" s="65">
        <f>D152+E152</f>
        <v>0</v>
      </c>
      <c r="G152" s="65"/>
      <c r="H152" s="65"/>
      <c r="I152" s="65">
        <f t="shared" si="19"/>
        <v>0</v>
      </c>
    </row>
    <row r="153" spans="2:9" x14ac:dyDescent="0.2">
      <c r="B153" s="218" t="s">
        <v>497</v>
      </c>
      <c r="C153" s="219"/>
      <c r="D153" s="73"/>
      <c r="E153" s="65"/>
      <c r="F153" s="65">
        <f t="shared" ref="F153:F158" si="20">D153+E153</f>
        <v>0</v>
      </c>
      <c r="G153" s="65"/>
      <c r="H153" s="65"/>
      <c r="I153" s="65">
        <f t="shared" si="19"/>
        <v>0</v>
      </c>
    </row>
    <row r="154" spans="2:9" x14ac:dyDescent="0.2">
      <c r="B154" s="218" t="s">
        <v>498</v>
      </c>
      <c r="C154" s="219"/>
      <c r="D154" s="73"/>
      <c r="E154" s="65"/>
      <c r="F154" s="65">
        <f t="shared" si="20"/>
        <v>0</v>
      </c>
      <c r="G154" s="65"/>
      <c r="H154" s="65"/>
      <c r="I154" s="65">
        <f t="shared" si="19"/>
        <v>0</v>
      </c>
    </row>
    <row r="155" spans="2:9" x14ac:dyDescent="0.2">
      <c r="B155" s="218" t="s">
        <v>499</v>
      </c>
      <c r="C155" s="219"/>
      <c r="D155" s="73"/>
      <c r="E155" s="65"/>
      <c r="F155" s="65">
        <f t="shared" si="20"/>
        <v>0</v>
      </c>
      <c r="G155" s="65"/>
      <c r="H155" s="65"/>
      <c r="I155" s="65">
        <f t="shared" si="19"/>
        <v>0</v>
      </c>
    </row>
    <row r="156" spans="2:9" x14ac:dyDescent="0.2">
      <c r="B156" s="218" t="s">
        <v>500</v>
      </c>
      <c r="C156" s="219"/>
      <c r="D156" s="73"/>
      <c r="E156" s="65"/>
      <c r="F156" s="65">
        <f t="shared" si="20"/>
        <v>0</v>
      </c>
      <c r="G156" s="65"/>
      <c r="H156" s="65"/>
      <c r="I156" s="65">
        <f t="shared" si="19"/>
        <v>0</v>
      </c>
    </row>
    <row r="157" spans="2:9" x14ac:dyDescent="0.2">
      <c r="B157" s="218" t="s">
        <v>501</v>
      </c>
      <c r="C157" s="219"/>
      <c r="D157" s="73"/>
      <c r="E157" s="65"/>
      <c r="F157" s="65">
        <f t="shared" si="20"/>
        <v>0</v>
      </c>
      <c r="G157" s="65"/>
      <c r="H157" s="65"/>
      <c r="I157" s="65">
        <f t="shared" si="19"/>
        <v>0</v>
      </c>
    </row>
    <row r="158" spans="2:9" x14ac:dyDescent="0.2">
      <c r="B158" s="218" t="s">
        <v>502</v>
      </c>
      <c r="C158" s="219"/>
      <c r="D158" s="73"/>
      <c r="E158" s="65"/>
      <c r="F158" s="65">
        <f t="shared" si="20"/>
        <v>0</v>
      </c>
      <c r="G158" s="65"/>
      <c r="H158" s="65"/>
      <c r="I158" s="65">
        <f t="shared" si="19"/>
        <v>0</v>
      </c>
    </row>
    <row r="159" spans="2:9" x14ac:dyDescent="0.2">
      <c r="B159" s="216"/>
      <c r="C159" s="217"/>
      <c r="D159" s="73"/>
      <c r="E159" s="65"/>
      <c r="F159" s="65"/>
      <c r="G159" s="65"/>
      <c r="H159" s="65"/>
      <c r="I159" s="65"/>
    </row>
    <row r="160" spans="2:9" x14ac:dyDescent="0.2">
      <c r="B160" s="228" t="s">
        <v>390</v>
      </c>
      <c r="C160" s="229"/>
      <c r="D160" s="215">
        <f t="shared" ref="D160:I160" si="21">D10+D85</f>
        <v>261146770.10000002</v>
      </c>
      <c r="E160" s="215">
        <f t="shared" si="21"/>
        <v>109792096.22999999</v>
      </c>
      <c r="F160" s="215">
        <f t="shared" si="21"/>
        <v>370938866.33000004</v>
      </c>
      <c r="G160" s="215">
        <f t="shared" si="21"/>
        <v>246829410.13</v>
      </c>
      <c r="H160" s="215">
        <f t="shared" si="21"/>
        <v>246829410.12</v>
      </c>
      <c r="I160" s="215">
        <f t="shared" si="21"/>
        <v>124109456.2</v>
      </c>
    </row>
    <row r="161" spans="2:9" ht="13.5" thickBot="1" x14ac:dyDescent="0.25">
      <c r="B161" s="230"/>
      <c r="C161" s="231"/>
      <c r="D161" s="232"/>
      <c r="E161" s="82"/>
      <c r="F161" s="82"/>
      <c r="G161" s="82"/>
      <c r="H161" s="82"/>
      <c r="I161" s="82"/>
    </row>
  </sheetData>
  <mergeCells count="12">
    <mergeCell ref="B39:C39"/>
    <mergeCell ref="B49:C49"/>
    <mergeCell ref="B63:C63"/>
    <mergeCell ref="B114:C114"/>
    <mergeCell ref="B2:I2"/>
    <mergeCell ref="B3:I3"/>
    <mergeCell ref="B4:I4"/>
    <mergeCell ref="B5:I5"/>
    <mergeCell ref="B6:I6"/>
    <mergeCell ref="B7:C9"/>
    <mergeCell ref="D7:H8"/>
    <mergeCell ref="I7:I9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4</vt:i4>
      </vt:variant>
    </vt:vector>
  </HeadingPairs>
  <TitlesOfParts>
    <vt:vector size="14" baseType="lpstr">
      <vt:lpstr>F4_BP</vt:lpstr>
      <vt:lpstr>F5_EAID</vt:lpstr>
      <vt:lpstr>F1_ESF</vt:lpstr>
      <vt:lpstr>F2_IADPOP</vt:lpstr>
      <vt:lpstr>F3_IAODF</vt:lpstr>
      <vt:lpstr>Hoja1</vt:lpstr>
      <vt:lpstr>F6b_EAEPED_CA</vt:lpstr>
      <vt:lpstr>F6d_EAEPED_CF</vt:lpstr>
      <vt:lpstr>F6a_EAEPED_COG</vt:lpstr>
      <vt:lpstr>F6d_EAEPED_CSP</vt:lpstr>
      <vt:lpstr>'F1_ESF'!Títulos_a_imprimir</vt:lpstr>
      <vt:lpstr>'F5_EAID'!Títulos_a_imprimir</vt:lpstr>
      <vt:lpstr>'F6a_EAEPED_COG'!Títulos_a_imprimir</vt:lpstr>
      <vt:lpstr>'F6d_EAEPED_CF'!Títulos_a_imprimir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Mary</cp:lastModifiedBy>
  <cp:lastPrinted>2025-10-15T18:46:47Z</cp:lastPrinted>
  <dcterms:created xsi:type="dcterms:W3CDTF">2016-10-11T20:00:09Z</dcterms:created>
  <dcterms:modified xsi:type="dcterms:W3CDTF">2025-10-15T18:48:36Z</dcterms:modified>
</cp:coreProperties>
</file>